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" yWindow="24" windowWidth="16212" windowHeight="5256" activeTab="0"/>
  </bookViews>
  <sheets>
    <sheet name="БУ" sheetId="1" r:id="rId1"/>
  </sheets>
  <definedNames/>
  <calcPr fullCalcOnLoad="1"/>
</workbook>
</file>

<file path=xl/sharedStrings.xml><?xml version="1.0" encoding="utf-8"?>
<sst xmlns="http://schemas.openxmlformats.org/spreadsheetml/2006/main" count="176" uniqueCount="155">
  <si>
    <t>4. План учебного процесса</t>
  </si>
  <si>
    <t>индекс</t>
  </si>
  <si>
    <t>Наименование циклов, дисциплин,
профессиональных модулей, МДК, практик</t>
  </si>
  <si>
    <t>Формы промежуточной
аттестации (семестр)</t>
  </si>
  <si>
    <t>Учебная нагрузка обучающихся (час.)</t>
  </si>
  <si>
    <t>Распределение по курсам и семестрам</t>
  </si>
  <si>
    <t>т</t>
  </si>
  <si>
    <t>экзамен</t>
  </si>
  <si>
    <t>зачет</t>
  </si>
  <si>
    <t>дифференцированный зачет</t>
  </si>
  <si>
    <t>контрольная работа</t>
  </si>
  <si>
    <t>максимальная</t>
  </si>
  <si>
    <t>обязательные</t>
  </si>
  <si>
    <t>самостоятельная учебная
работа</t>
  </si>
  <si>
    <t>Обязательная
аудиторная</t>
  </si>
  <si>
    <t>1 курс</t>
  </si>
  <si>
    <t>2 курс</t>
  </si>
  <si>
    <t>3 курс</t>
  </si>
  <si>
    <t>4 курс</t>
  </si>
  <si>
    <t>всего занятий</t>
  </si>
  <si>
    <t>в т.ч.</t>
  </si>
  <si>
    <t>кол-во аудиторных часов</t>
  </si>
  <si>
    <t>Обзорные, устано-вочные занятия</t>
  </si>
  <si>
    <t>лаб. и практ.
Занятия</t>
  </si>
  <si>
    <t>курсовых работ
(проектов)</t>
  </si>
  <si>
    <t>1 сем</t>
  </si>
  <si>
    <t>2 сем</t>
  </si>
  <si>
    <t>3 сем</t>
  </si>
  <si>
    <t>4 сем</t>
  </si>
  <si>
    <t>5 сем</t>
  </si>
  <si>
    <t>6 сем</t>
  </si>
  <si>
    <t>7 сем</t>
  </si>
  <si>
    <t>8 сем</t>
  </si>
  <si>
    <t>ВСЕГО</t>
  </si>
  <si>
    <t>ОГСЭ.00</t>
  </si>
  <si>
    <t>Общие гуманитарные и социально-экономические дисциплины</t>
  </si>
  <si>
    <t>ОГСЭ.01</t>
  </si>
  <si>
    <t>Основы философии</t>
  </si>
  <si>
    <t>ОГСЭ.02</t>
  </si>
  <si>
    <t>История</t>
  </si>
  <si>
    <t>ОГСЭ.03</t>
  </si>
  <si>
    <t>Иностранный язык</t>
  </si>
  <si>
    <t>ОГСЭ.04</t>
  </si>
  <si>
    <t>Физическая культура</t>
  </si>
  <si>
    <t>1,2,3,4,5,6</t>
  </si>
  <si>
    <t xml:space="preserve">ЕН.00    </t>
  </si>
  <si>
    <t>Математический и общий естественнонаучный цикл</t>
  </si>
  <si>
    <t>ЕН.01</t>
  </si>
  <si>
    <t>Математика</t>
  </si>
  <si>
    <t>ЕН.02</t>
  </si>
  <si>
    <t>Информационные технологии в профессиональной деятельности</t>
  </si>
  <si>
    <t xml:space="preserve">П.00     </t>
  </si>
  <si>
    <t xml:space="preserve">Профессиональный цикл                  </t>
  </si>
  <si>
    <t xml:space="preserve">ОП.00    </t>
  </si>
  <si>
    <t>Общепрофессиональные дисциплины</t>
  </si>
  <si>
    <t>ОП.01</t>
  </si>
  <si>
    <t>Экономика организации</t>
  </si>
  <si>
    <t>ОП.02</t>
  </si>
  <si>
    <t>Статистика</t>
  </si>
  <si>
    <t>ОП.03</t>
  </si>
  <si>
    <t>Менеджмент</t>
  </si>
  <si>
    <t>ОП.04</t>
  </si>
  <si>
    <t>Документационное обеспечение управления</t>
  </si>
  <si>
    <t>ОП.05</t>
  </si>
  <si>
    <t>Правовое обеспечение профессиональной
деятельности</t>
  </si>
  <si>
    <t>ОП.06</t>
  </si>
  <si>
    <t>Финансы, денежное обращение и кредит</t>
  </si>
  <si>
    <t>ОП.07</t>
  </si>
  <si>
    <t>Налоги и налогообложение</t>
  </si>
  <si>
    <t>ОП.08</t>
  </si>
  <si>
    <t>Основы бухгалтерского учета</t>
  </si>
  <si>
    <t>ОП.09</t>
  </si>
  <si>
    <t>Аудит</t>
  </si>
  <si>
    <t>ОП.10</t>
  </si>
  <si>
    <t>Безопасность жизнедеятельности</t>
  </si>
  <si>
    <t>ПМ.00</t>
  </si>
  <si>
    <t>Профессиональные модули</t>
  </si>
  <si>
    <t>ПМ.01</t>
  </si>
  <si>
    <t>Документирование хозяйственных операций и ведение бухгалтерского учета имущества организации (количество часов составляет сумму часов  МДК.01.01)</t>
  </si>
  <si>
    <t>МДК.01.01</t>
  </si>
  <si>
    <t>Практические основы бухгалтерского учета и
имущества организации</t>
  </si>
  <si>
    <t>ПДП.01.01</t>
  </si>
  <si>
    <t>Учебная практика</t>
  </si>
  <si>
    <t>ПДП.02.01</t>
  </si>
  <si>
    <t>ПМ.1.ЭК</t>
  </si>
  <si>
    <t>Экзамен квалификационный</t>
  </si>
  <si>
    <t>ПМ.02</t>
  </si>
  <si>
    <t>Ведение бухгалтерского учета источников формирования имущества, выполнение работ по инвентаризации имущества и финансовых обязательств организации (количество часов составляет сумму часов   МДК.02.01 и МДК.02.02)</t>
  </si>
  <si>
    <t>МДК.02.01</t>
  </si>
  <si>
    <t>Практические основы бухгалтерского учета
источников формирования имущества
организации</t>
  </si>
  <si>
    <t>МДК.02.02</t>
  </si>
  <si>
    <t>Бухгалтерская технология проведения и
оформления инвентаризации</t>
  </si>
  <si>
    <t>ПДП.01.02</t>
  </si>
  <si>
    <t>ПДП.02.02</t>
  </si>
  <si>
    <t>ПМ.2.ЭК</t>
  </si>
  <si>
    <t>ПМ.03</t>
  </si>
  <si>
    <t>Проведение расчетов с бюджетом и внебюджетными фондами (количество часов составляет сумму часов МДК 03.01)</t>
  </si>
  <si>
    <t>МДК.03.01</t>
  </si>
  <si>
    <t>Организация расчетов с бюджетами и
внебюджетными фонда</t>
  </si>
  <si>
    <t>ПДП.02.03</t>
  </si>
  <si>
    <t>ПМ.3.ЭК</t>
  </si>
  <si>
    <t>ПМ.04</t>
  </si>
  <si>
    <t xml:space="preserve">Составление и использование бухгалтерской отчетности (количество часов составляет сумму часов МДК 04.01 и МДК 04.02)
</t>
  </si>
  <si>
    <t>МДК.04.01</t>
  </si>
  <si>
    <t>Технология составления бухгалтерской
отчетности</t>
  </si>
  <si>
    <t>МДК.04.02</t>
  </si>
  <si>
    <t>Основы анализа бухгалтерской отчетности
отчетности</t>
  </si>
  <si>
    <t>УП.04</t>
  </si>
  <si>
    <t>ПП.04</t>
  </si>
  <si>
    <t>ПМ.4.ЭК</t>
  </si>
  <si>
    <t>ПМ.05</t>
  </si>
  <si>
    <t>Выполнение работ по одной или нескольким профессиям рабочих, должностям служащих</t>
  </si>
  <si>
    <t>МДК 05.01</t>
  </si>
  <si>
    <t xml:space="preserve">Выполнение работ по профессии 23369 Кассир </t>
  </si>
  <si>
    <t>Вариативная часть циклов ОПОП распределена на: МДК 01.01, МДК 02.01,  МДК 04.01, МДК 04.02</t>
  </si>
  <si>
    <t>ПДП.00</t>
  </si>
  <si>
    <t>Производственнаяпрактика</t>
  </si>
  <si>
    <t>14 нед</t>
  </si>
  <si>
    <t>ПДП.01</t>
  </si>
  <si>
    <t>6 нед</t>
  </si>
  <si>
    <t>ПДП.02</t>
  </si>
  <si>
    <t>Производственная (по профилю специальности) практика</t>
  </si>
  <si>
    <t>4 нед</t>
  </si>
  <si>
    <t>ПДП.03</t>
  </si>
  <si>
    <t>Производственная (преддипломная) практика</t>
  </si>
  <si>
    <t>ПА</t>
  </si>
  <si>
    <t>Промежуточная аттестация</t>
  </si>
  <si>
    <t>3 нед</t>
  </si>
  <si>
    <t>ИА.00</t>
  </si>
  <si>
    <t>итоговая аттестация</t>
  </si>
  <si>
    <t>ИА.01</t>
  </si>
  <si>
    <t>Подготовка выпускной квалификационной  работы</t>
  </si>
  <si>
    <t>ИА.02</t>
  </si>
  <si>
    <t xml:space="preserve">Защита выпускной квалификационной работы      </t>
  </si>
  <si>
    <t>2 нед</t>
  </si>
  <si>
    <t>Консультации на каждого обучающегося в учебном году  4 часа</t>
  </si>
  <si>
    <t>ВСЕГО:</t>
  </si>
  <si>
    <t xml:space="preserve">дисциплины и МДК </t>
  </si>
  <si>
    <t>шт</t>
  </si>
  <si>
    <t>час</t>
  </si>
  <si>
    <t>экзамены (в т. ч. Квалификционные)</t>
  </si>
  <si>
    <t>зачеты</t>
  </si>
  <si>
    <t>дифференцированные зачеты</t>
  </si>
  <si>
    <t>ПОЯСНЕНИЯ К УЧЕБНОМУ ПЛАНУ</t>
  </si>
  <si>
    <t xml:space="preserve">Учебный план по программе дополнительного  образования  "Бухгалер с изучением прикладных бухгалтерских программ (бухгалтерский учет и налогообложение с изучением прикладных бухгалтерских программ)" . Количество часов - от 72 до 500. Повышение квалификации
</t>
  </si>
  <si>
    <t>Квалификация</t>
  </si>
  <si>
    <t>Без присвоения квалификации</t>
  </si>
  <si>
    <t>Контингент обучаемых</t>
  </si>
  <si>
    <t>Лица, имеющие среднее профессиональное и высшее профессиональное образования по направлениям программы</t>
  </si>
  <si>
    <t>Форма обучения</t>
  </si>
  <si>
    <t>очная</t>
  </si>
  <si>
    <t>Форма итоговой аттестации</t>
  </si>
  <si>
    <t>защита курсовой работы</t>
  </si>
  <si>
    <t>Заместитель директора по УР:</t>
  </si>
  <si>
    <t>Г.И.Элбакидзе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</si>
</sst>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0"/>
      <name val="Arial"/>
      <family val="2"/>
    </font>
    <font>
      <b/>
      <sz val="11"/>
      <name val="Times New Roman"/>
      <family val="1"/>
    </font>
    <font>
      <sz val="10"/>
      <color indexed="10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b/>
      <i/>
      <sz val="10"/>
      <color indexed="10"/>
      <name val="Times New Roman"/>
      <family val="1"/>
    </font>
    <font>
      <sz val="11"/>
      <name val="Times New Roman"/>
      <family val="1"/>
    </font>
    <font>
      <sz val="11"/>
      <color indexed="10"/>
      <name val="Times New Roman"/>
      <family val="1"/>
    </font>
    <font>
      <b/>
      <sz val="11"/>
      <color indexed="10"/>
      <name val="Times New Roman"/>
      <family val="1"/>
    </font>
    <font>
      <sz val="10"/>
      <name val="Arial Cyr"/>
      <family val="0"/>
    </font>
    <font>
      <sz val="12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FF0000"/>
      <name val="Times New Roman"/>
      <family val="1"/>
    </font>
    <font>
      <i/>
      <sz val="10"/>
      <color rgb="FFFF0000"/>
      <name val="Times New Roman"/>
      <family val="1"/>
    </font>
    <font>
      <b/>
      <sz val="10"/>
      <color rgb="FFFF0000"/>
      <name val="Times New Roman"/>
      <family val="1"/>
    </font>
    <font>
      <b/>
      <i/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thin"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18" fillId="0" borderId="0">
      <alignment/>
      <protection/>
    </xf>
    <xf numFmtId="0" fontId="31" fillId="0" borderId="0">
      <alignment/>
      <protection/>
    </xf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119">
    <xf numFmtId="0" fontId="0" fillId="0" borderId="0" xfId="0" applyFont="1" applyAlignment="1">
      <alignment/>
    </xf>
    <xf numFmtId="0" fontId="19" fillId="0" borderId="10" xfId="55" applyFont="1" applyFill="1" applyBorder="1" applyAlignment="1">
      <alignment horizontal="center" vertical="center" wrapText="1"/>
      <protection/>
    </xf>
    <xf numFmtId="0" fontId="49" fillId="0" borderId="0" xfId="55" applyFont="1" applyFill="1" applyAlignment="1">
      <alignment horizontal="left" vertical="justify" wrapText="1"/>
      <protection/>
    </xf>
    <xf numFmtId="0" fontId="21" fillId="0" borderId="0" xfId="55" applyFont="1" applyFill="1" applyAlignment="1">
      <alignment horizontal="left" vertical="justify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49" fillId="0" borderId="11" xfId="55" applyFont="1" applyFill="1" applyBorder="1" applyAlignment="1">
      <alignment horizontal="center" vertical="center" wrapText="1"/>
      <protection/>
    </xf>
    <xf numFmtId="0" fontId="19" fillId="0" borderId="11" xfId="55" applyFont="1" applyFill="1" applyBorder="1" applyAlignment="1">
      <alignment horizontal="center" vertical="center" wrapText="1"/>
      <protection/>
    </xf>
    <xf numFmtId="0" fontId="19" fillId="0" borderId="12" xfId="55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/>
    </xf>
    <xf numFmtId="0" fontId="49" fillId="0" borderId="11" xfId="55" applyFont="1" applyFill="1" applyBorder="1" applyAlignment="1">
      <alignment horizontal="left" vertical="justify" wrapText="1"/>
      <protection/>
    </xf>
    <xf numFmtId="0" fontId="21" fillId="0" borderId="11" xfId="55" applyFont="1" applyFill="1" applyBorder="1" applyAlignment="1">
      <alignment horizontal="center" vertical="center" textRotation="90" wrapText="1"/>
      <protection/>
    </xf>
    <xf numFmtId="0" fontId="21" fillId="0" borderId="11" xfId="55" applyFont="1" applyFill="1" applyBorder="1" applyAlignment="1">
      <alignment horizontal="center" vertical="justify" textRotation="90" wrapText="1"/>
      <protection/>
    </xf>
    <xf numFmtId="0" fontId="21" fillId="0" borderId="13" xfId="55" applyFont="1" applyFill="1" applyBorder="1" applyAlignment="1">
      <alignment horizontal="center" vertical="justify" textRotation="90" wrapText="1"/>
      <protection/>
    </xf>
    <xf numFmtId="0" fontId="21" fillId="0" borderId="11" xfId="55" applyFont="1" applyFill="1" applyBorder="1" applyAlignment="1">
      <alignment horizontal="center" vertical="justify" wrapText="1"/>
      <protection/>
    </xf>
    <xf numFmtId="0" fontId="21" fillId="0" borderId="12" xfId="55" applyFont="1" applyFill="1" applyBorder="1" applyAlignment="1">
      <alignment horizontal="center" vertical="justify" wrapText="1"/>
      <protection/>
    </xf>
    <xf numFmtId="0" fontId="21" fillId="33" borderId="11" xfId="55" applyFont="1" applyFill="1" applyBorder="1" applyAlignment="1">
      <alignment horizontal="center" vertical="center" wrapText="1"/>
      <protection/>
    </xf>
    <xf numFmtId="0" fontId="0" fillId="33" borderId="11" xfId="0" applyFill="1" applyBorder="1" applyAlignment="1">
      <alignment/>
    </xf>
    <xf numFmtId="0" fontId="21" fillId="33" borderId="12" xfId="55" applyFont="1" applyFill="1" applyBorder="1" applyAlignment="1">
      <alignment vertical="justify" wrapText="1"/>
      <protection/>
    </xf>
    <xf numFmtId="0" fontId="0" fillId="33" borderId="14" xfId="0" applyFill="1" applyBorder="1" applyAlignment="1">
      <alignment/>
    </xf>
    <xf numFmtId="0" fontId="21" fillId="0" borderId="15" xfId="55" applyFont="1" applyFill="1" applyBorder="1" applyAlignment="1">
      <alignment horizontal="center" vertical="justify" textRotation="90" wrapText="1"/>
      <protection/>
    </xf>
    <xf numFmtId="0" fontId="21" fillId="0" borderId="13" xfId="55" applyFont="1" applyFill="1" applyBorder="1" applyAlignment="1">
      <alignment horizontal="center" vertical="center" textRotation="90" wrapText="1"/>
      <protection/>
    </xf>
    <xf numFmtId="0" fontId="21" fillId="0" borderId="16" xfId="55" applyFont="1" applyFill="1" applyBorder="1" applyAlignment="1">
      <alignment horizontal="center" vertical="center" wrapText="1"/>
      <protection/>
    </xf>
    <xf numFmtId="0" fontId="21" fillId="0" borderId="17" xfId="55" applyFont="1" applyFill="1" applyBorder="1" applyAlignment="1">
      <alignment horizontal="center" vertical="center" wrapText="1"/>
      <protection/>
    </xf>
    <xf numFmtId="0" fontId="21" fillId="0" borderId="18" xfId="55" applyFont="1" applyFill="1" applyBorder="1" applyAlignment="1">
      <alignment horizontal="center" vertical="center" wrapText="1"/>
      <protection/>
    </xf>
    <xf numFmtId="0" fontId="21" fillId="33" borderId="12" xfId="55" applyFont="1" applyFill="1" applyBorder="1" applyAlignment="1">
      <alignment horizontal="center" vertical="center" wrapText="1"/>
      <protection/>
    </xf>
    <xf numFmtId="0" fontId="21" fillId="33" borderId="19" xfId="55" applyFont="1" applyFill="1" applyBorder="1" applyAlignment="1">
      <alignment horizontal="center" vertical="center" wrapText="1"/>
      <protection/>
    </xf>
    <xf numFmtId="0" fontId="21" fillId="33" borderId="14" xfId="55" applyFont="1" applyFill="1" applyBorder="1" applyAlignment="1">
      <alignment horizontal="center" vertical="center" wrapText="1"/>
      <protection/>
    </xf>
    <xf numFmtId="0" fontId="21" fillId="0" borderId="15" xfId="55" applyFont="1" applyFill="1" applyBorder="1" applyAlignment="1">
      <alignment horizontal="center" vertical="center" textRotation="90" wrapText="1"/>
      <protection/>
    </xf>
    <xf numFmtId="0" fontId="21" fillId="0" borderId="20" xfId="55" applyFont="1" applyFill="1" applyBorder="1" applyAlignment="1">
      <alignment horizontal="center" vertical="center" wrapText="1"/>
      <protection/>
    </xf>
    <xf numFmtId="0" fontId="21" fillId="0" borderId="10" xfId="55" applyFont="1" applyFill="1" applyBorder="1" applyAlignment="1">
      <alignment horizontal="center" vertical="center" wrapText="1"/>
      <protection/>
    </xf>
    <xf numFmtId="0" fontId="21" fillId="0" borderId="21" xfId="55" applyFont="1" applyFill="1" applyBorder="1" applyAlignment="1">
      <alignment horizontal="center" vertical="center" wrapText="1"/>
      <protection/>
    </xf>
    <xf numFmtId="0" fontId="21" fillId="33" borderId="12" xfId="55" applyFont="1" applyFill="1" applyBorder="1" applyAlignment="1">
      <alignment horizontal="center" vertical="justify" wrapText="1"/>
      <protection/>
    </xf>
    <xf numFmtId="0" fontId="21" fillId="33" borderId="19" xfId="55" applyFont="1" applyFill="1" applyBorder="1" applyAlignment="1">
      <alignment horizontal="center" vertical="justify" wrapText="1"/>
      <protection/>
    </xf>
    <xf numFmtId="0" fontId="21" fillId="34" borderId="12" xfId="55" applyFont="1" applyFill="1" applyBorder="1" applyAlignment="1">
      <alignment horizontal="center" vertical="justify" wrapText="1"/>
      <protection/>
    </xf>
    <xf numFmtId="0" fontId="21" fillId="34" borderId="19" xfId="55" applyFont="1" applyFill="1" applyBorder="1" applyAlignment="1">
      <alignment horizontal="center" vertical="justify" wrapText="1"/>
      <protection/>
    </xf>
    <xf numFmtId="0" fontId="21" fillId="0" borderId="22" xfId="55" applyFont="1" applyFill="1" applyBorder="1" applyAlignment="1">
      <alignment horizontal="center" vertical="justify" textRotation="90" wrapText="1"/>
      <protection/>
    </xf>
    <xf numFmtId="0" fontId="21" fillId="0" borderId="22" xfId="55" applyFont="1" applyFill="1" applyBorder="1" applyAlignment="1">
      <alignment horizontal="center" vertical="center" textRotation="90" wrapText="1"/>
      <protection/>
    </xf>
    <xf numFmtId="0" fontId="21" fillId="0" borderId="11" xfId="55" applyFont="1" applyFill="1" applyBorder="1" applyAlignment="1">
      <alignment horizontal="center" vertical="center" textRotation="90" wrapText="1"/>
      <protection/>
    </xf>
    <xf numFmtId="0" fontId="21" fillId="0" borderId="12" xfId="55" applyFont="1" applyFill="1" applyBorder="1" applyAlignment="1">
      <alignment horizontal="center" vertical="center" textRotation="90" wrapText="1"/>
      <protection/>
    </xf>
    <xf numFmtId="0" fontId="21" fillId="33" borderId="11" xfId="55" applyFont="1" applyFill="1" applyBorder="1" applyAlignment="1">
      <alignment horizontal="center" vertical="center" wrapText="1"/>
      <protection/>
    </xf>
    <xf numFmtId="0" fontId="21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center" wrapText="1"/>
      <protection/>
    </xf>
    <xf numFmtId="0" fontId="50" fillId="0" borderId="11" xfId="55" applyFont="1" applyFill="1" applyBorder="1" applyAlignment="1">
      <alignment horizontal="center" vertical="center" wrapText="1"/>
      <protection/>
    </xf>
    <xf numFmtId="0" fontId="22" fillId="0" borderId="11" xfId="55" applyFont="1" applyFill="1" applyBorder="1" applyAlignment="1">
      <alignment horizontal="center" vertical="justify" wrapText="1"/>
      <protection/>
    </xf>
    <xf numFmtId="0" fontId="22" fillId="0" borderId="22" xfId="55" applyFont="1" applyFill="1" applyBorder="1" applyAlignment="1">
      <alignment horizontal="center" vertical="justify" wrapText="1"/>
      <protection/>
    </xf>
    <xf numFmtId="0" fontId="22" fillId="0" borderId="20" xfId="55" applyFont="1" applyFill="1" applyBorder="1" applyAlignment="1">
      <alignment horizontal="center" vertical="justify" wrapText="1"/>
      <protection/>
    </xf>
    <xf numFmtId="0" fontId="22" fillId="0" borderId="20" xfId="55" applyFont="1" applyFill="1" applyBorder="1" applyAlignment="1">
      <alignment horizontal="center" vertical="center" wrapText="1"/>
      <protection/>
    </xf>
    <xf numFmtId="1" fontId="22" fillId="0" borderId="11" xfId="55" applyNumberFormat="1" applyFont="1" applyFill="1" applyBorder="1" applyAlignment="1">
      <alignment horizontal="left" vertical="justify" wrapText="1"/>
      <protection/>
    </xf>
    <xf numFmtId="1" fontId="22" fillId="33" borderId="11" xfId="55" applyNumberFormat="1" applyFont="1" applyFill="1" applyBorder="1" applyAlignment="1">
      <alignment horizontal="left" vertical="justify" wrapText="1"/>
      <protection/>
    </xf>
    <xf numFmtId="0" fontId="22" fillId="33" borderId="11" xfId="55" applyFont="1" applyFill="1" applyBorder="1" applyAlignment="1">
      <alignment horizontal="left" vertical="justify" wrapText="1"/>
      <protection/>
    </xf>
    <xf numFmtId="0" fontId="22" fillId="0" borderId="11" xfId="55" applyFont="1" applyFill="1" applyBorder="1" applyAlignment="1">
      <alignment horizontal="left" vertical="justify" wrapText="1"/>
      <protection/>
    </xf>
    <xf numFmtId="0" fontId="50" fillId="0" borderId="11" xfId="55" applyFont="1" applyFill="1" applyBorder="1" applyAlignment="1">
      <alignment horizontal="left" vertical="justify" wrapText="1"/>
      <protection/>
    </xf>
    <xf numFmtId="0" fontId="22" fillId="0" borderId="0" xfId="55" applyFont="1" applyFill="1" applyAlignment="1">
      <alignment horizontal="left" vertical="justify" wrapText="1"/>
      <protection/>
    </xf>
    <xf numFmtId="0" fontId="22" fillId="33" borderId="12" xfId="55" applyFont="1" applyFill="1" applyBorder="1" applyAlignment="1">
      <alignment horizontal="center" vertical="center" wrapText="1"/>
      <protection/>
    </xf>
    <xf numFmtId="0" fontId="22" fillId="33" borderId="11" xfId="55" applyFont="1" applyFill="1" applyBorder="1" applyAlignment="1">
      <alignment horizontal="center" vertical="center" wrapText="1"/>
      <protection/>
    </xf>
    <xf numFmtId="0" fontId="50" fillId="33" borderId="11" xfId="55" applyFont="1" applyFill="1" applyBorder="1" applyAlignment="1">
      <alignment horizontal="center" vertical="center" wrapText="1"/>
      <protection/>
    </xf>
    <xf numFmtId="0" fontId="22" fillId="33" borderId="14" xfId="55" applyFont="1" applyFill="1" applyBorder="1" applyAlignment="1">
      <alignment horizontal="center" vertical="justify" wrapText="1"/>
      <protection/>
    </xf>
    <xf numFmtId="0" fontId="24" fillId="0" borderId="12" xfId="55" applyFont="1" applyFill="1" applyBorder="1" applyAlignment="1">
      <alignment vertical="center" wrapText="1"/>
      <protection/>
    </xf>
    <xf numFmtId="0" fontId="24" fillId="0" borderId="11" xfId="55" applyFont="1" applyFill="1" applyBorder="1" applyAlignment="1">
      <alignment vertical="center" wrapText="1"/>
      <protection/>
    </xf>
    <xf numFmtId="0" fontId="24" fillId="0" borderId="11" xfId="55" applyFont="1" applyFill="1" applyBorder="1" applyAlignment="1">
      <alignment horizontal="center" vertical="center" wrapText="1"/>
      <protection/>
    </xf>
    <xf numFmtId="0" fontId="24" fillId="0" borderId="14" xfId="55" applyFont="1" applyFill="1" applyBorder="1" applyAlignment="1">
      <alignment horizontal="center" vertical="center" wrapText="1"/>
      <protection/>
    </xf>
    <xf numFmtId="0" fontId="24" fillId="33" borderId="11" xfId="55" applyFont="1" applyFill="1" applyBorder="1" applyAlignment="1">
      <alignment horizontal="center" vertical="center" wrapText="1"/>
      <protection/>
    </xf>
    <xf numFmtId="0" fontId="24" fillId="0" borderId="0" xfId="55" applyFont="1" applyFill="1" applyAlignment="1">
      <alignment horizontal="left" vertical="justify" wrapText="1"/>
      <protection/>
    </xf>
    <xf numFmtId="0" fontId="21" fillId="0" borderId="11" xfId="55" applyFont="1" applyFill="1" applyBorder="1" applyAlignment="1">
      <alignment horizontal="left" vertical="center" wrapText="1"/>
      <protection/>
    </xf>
    <xf numFmtId="0" fontId="21" fillId="0" borderId="11" xfId="0" applyFont="1" applyBorder="1" applyAlignment="1">
      <alignment horizontal="left" vertical="center" wrapText="1"/>
    </xf>
    <xf numFmtId="0" fontId="49" fillId="0" borderId="11" xfId="0" applyFont="1" applyBorder="1" applyAlignment="1">
      <alignment horizontal="left" vertical="center" wrapText="1"/>
    </xf>
    <xf numFmtId="0" fontId="21" fillId="0" borderId="11" xfId="55" applyFont="1" applyFill="1" applyBorder="1" applyAlignment="1">
      <alignment horizontal="left" vertical="justify" wrapText="1"/>
      <protection/>
    </xf>
    <xf numFmtId="0" fontId="21" fillId="33" borderId="11" xfId="55" applyFont="1" applyFill="1" applyBorder="1" applyAlignment="1">
      <alignment horizontal="left" vertical="justify" wrapText="1"/>
      <protection/>
    </xf>
    <xf numFmtId="1" fontId="21" fillId="0" borderId="11" xfId="55" applyNumberFormat="1" applyFont="1" applyFill="1" applyBorder="1" applyAlignment="1">
      <alignment horizontal="left" vertical="justify" wrapText="1"/>
      <protection/>
    </xf>
    <xf numFmtId="0" fontId="21" fillId="0" borderId="12" xfId="55" applyFont="1" applyFill="1" applyBorder="1" applyAlignment="1">
      <alignment horizontal="center" vertical="center" wrapText="1"/>
      <protection/>
    </xf>
    <xf numFmtId="0" fontId="24" fillId="0" borderId="19" xfId="55" applyFont="1" applyFill="1" applyBorder="1" applyAlignment="1">
      <alignment vertical="center" wrapText="1"/>
      <protection/>
    </xf>
    <xf numFmtId="0" fontId="24" fillId="0" borderId="11" xfId="55" applyFont="1" applyFill="1" applyBorder="1" applyAlignment="1">
      <alignment horizontal="center" vertical="justify" wrapText="1"/>
      <protection/>
    </xf>
    <xf numFmtId="0" fontId="24" fillId="33" borderId="11" xfId="55" applyFont="1" applyFill="1" applyBorder="1" applyAlignment="1">
      <alignment horizontal="center" vertical="justify" wrapText="1"/>
      <protection/>
    </xf>
    <xf numFmtId="0" fontId="21" fillId="0" borderId="11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49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left" vertical="justify" wrapText="1"/>
    </xf>
    <xf numFmtId="0" fontId="24" fillId="0" borderId="14" xfId="55" applyFont="1" applyFill="1" applyBorder="1" applyAlignment="1">
      <alignment vertical="center" wrapText="1"/>
      <protection/>
    </xf>
    <xf numFmtId="0" fontId="24" fillId="0" borderId="11" xfId="55" applyFont="1" applyFill="1" applyBorder="1" applyAlignment="1">
      <alignment horizontal="left" vertical="justify" wrapText="1"/>
      <protection/>
    </xf>
    <xf numFmtId="0" fontId="24" fillId="33" borderId="11" xfId="55" applyFont="1" applyFill="1" applyBorder="1" applyAlignment="1">
      <alignment horizontal="left" vertical="justify" wrapText="1"/>
      <protection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left" vertical="justify" wrapText="1"/>
    </xf>
    <xf numFmtId="0" fontId="25" fillId="0" borderId="11" xfId="55" applyFont="1" applyFill="1" applyBorder="1" applyAlignment="1">
      <alignment horizontal="left" vertical="justify" wrapText="1"/>
      <protection/>
    </xf>
    <xf numFmtId="0" fontId="25" fillId="33" borderId="11" xfId="55" applyFont="1" applyFill="1" applyBorder="1" applyAlignment="1">
      <alignment horizontal="left" vertical="justify" wrapText="1"/>
      <protection/>
    </xf>
    <xf numFmtId="0" fontId="25" fillId="0" borderId="0" xfId="55" applyFont="1" applyFill="1" applyAlignment="1">
      <alignment horizontal="left" vertical="justify" wrapText="1"/>
      <protection/>
    </xf>
    <xf numFmtId="0" fontId="49" fillId="0" borderId="11" xfId="55" applyFont="1" applyFill="1" applyBorder="1" applyAlignment="1">
      <alignment horizontal="left" vertical="center" wrapText="1"/>
      <protection/>
    </xf>
    <xf numFmtId="0" fontId="25" fillId="0" borderId="11" xfId="55" applyFont="1" applyFill="1" applyBorder="1" applyAlignment="1">
      <alignment horizontal="left" vertical="center" wrapText="1"/>
      <protection/>
    </xf>
    <xf numFmtId="0" fontId="51" fillId="0" borderId="11" xfId="55" applyFont="1" applyFill="1" applyBorder="1" applyAlignment="1">
      <alignment horizontal="left" vertical="center" wrapText="1"/>
      <protection/>
    </xf>
    <xf numFmtId="0" fontId="51" fillId="33" borderId="11" xfId="55" applyFont="1" applyFill="1" applyBorder="1" applyAlignment="1">
      <alignment horizontal="left" vertical="center" wrapText="1"/>
      <protection/>
    </xf>
    <xf numFmtId="0" fontId="24" fillId="0" borderId="11" xfId="55" applyFont="1" applyFill="1" applyBorder="1" applyAlignment="1">
      <alignment horizontal="left" vertical="center" wrapText="1"/>
      <protection/>
    </xf>
    <xf numFmtId="0" fontId="52" fillId="0" borderId="11" xfId="55" applyFont="1" applyFill="1" applyBorder="1" applyAlignment="1">
      <alignment horizontal="left" vertical="center" wrapText="1"/>
      <protection/>
    </xf>
    <xf numFmtId="0" fontId="52" fillId="33" borderId="11" xfId="55" applyFont="1" applyFill="1" applyBorder="1" applyAlignment="1">
      <alignment horizontal="left" vertical="center" wrapText="1"/>
      <protection/>
    </xf>
    <xf numFmtId="0" fontId="21" fillId="0" borderId="19" xfId="55" applyFont="1" applyFill="1" applyBorder="1" applyAlignment="1">
      <alignment horizontal="center" vertical="justify" wrapText="1"/>
      <protection/>
    </xf>
    <xf numFmtId="0" fontId="21" fillId="0" borderId="14" xfId="55" applyFont="1" applyFill="1" applyBorder="1" applyAlignment="1">
      <alignment horizontal="center" vertical="justify" wrapText="1"/>
      <protection/>
    </xf>
    <xf numFmtId="0" fontId="21" fillId="0" borderId="12" xfId="55" applyFont="1" applyFill="1" applyBorder="1" applyAlignment="1">
      <alignment horizontal="center" vertical="justify" wrapText="1"/>
      <protection/>
    </xf>
    <xf numFmtId="0" fontId="21" fillId="0" borderId="19" xfId="55" applyFont="1" applyFill="1" applyBorder="1" applyAlignment="1">
      <alignment horizontal="center" vertical="justify" wrapText="1"/>
      <protection/>
    </xf>
    <xf numFmtId="0" fontId="21" fillId="0" borderId="14" xfId="55" applyFont="1" applyFill="1" applyBorder="1" applyAlignment="1">
      <alignment horizontal="center" vertical="justify" wrapText="1"/>
      <protection/>
    </xf>
    <xf numFmtId="0" fontId="21" fillId="0" borderId="0" xfId="55" applyFont="1" applyFill="1" applyAlignment="1">
      <alignment horizontal="left" vertical="center" wrapText="1"/>
      <protection/>
    </xf>
    <xf numFmtId="0" fontId="21" fillId="0" borderId="11" xfId="55" applyFont="1" applyFill="1" applyBorder="1" applyAlignment="1">
      <alignment horizontal="left" vertical="center" wrapText="1"/>
      <protection/>
    </xf>
    <xf numFmtId="0" fontId="21" fillId="34" borderId="11" xfId="55" applyFont="1" applyFill="1" applyBorder="1" applyAlignment="1">
      <alignment horizontal="left" vertical="justify" wrapText="1"/>
      <protection/>
    </xf>
    <xf numFmtId="0" fontId="19" fillId="0" borderId="0" xfId="0" applyFont="1" applyFill="1" applyAlignment="1">
      <alignment horizontal="center" vertical="justify" wrapText="1"/>
    </xf>
    <xf numFmtId="0" fontId="19" fillId="0" borderId="0" xfId="0" applyFont="1" applyFill="1" applyAlignment="1">
      <alignment horizontal="center" vertical="justify" wrapText="1"/>
    </xf>
    <xf numFmtId="0" fontId="21" fillId="0" borderId="0" xfId="0" applyFont="1" applyFill="1" applyAlignment="1">
      <alignment horizontal="left" vertical="justify" wrapText="1"/>
    </xf>
    <xf numFmtId="0" fontId="49" fillId="0" borderId="0" xfId="0" applyFont="1" applyFill="1" applyAlignment="1">
      <alignment horizontal="left" vertical="justify" wrapText="1"/>
    </xf>
    <xf numFmtId="0" fontId="28" fillId="0" borderId="0" xfId="0" applyFont="1" applyFill="1" applyAlignment="1">
      <alignment horizontal="left" vertical="justify" wrapText="1"/>
    </xf>
    <xf numFmtId="0" fontId="28" fillId="0" borderId="0" xfId="0" applyFont="1" applyFill="1" applyAlignment="1">
      <alignment horizontal="left" vertical="justify" wrapText="1"/>
    </xf>
    <xf numFmtId="0" fontId="53" fillId="0" borderId="0" xfId="0" applyFont="1" applyFill="1" applyAlignment="1">
      <alignment horizontal="left" vertical="justify" wrapText="1"/>
    </xf>
    <xf numFmtId="0" fontId="19" fillId="0" borderId="0" xfId="0" applyFont="1" applyFill="1" applyAlignment="1">
      <alignment horizontal="left" vertical="center"/>
    </xf>
    <xf numFmtId="0" fontId="19" fillId="0" borderId="0" xfId="0" applyFont="1" applyFill="1" applyAlignment="1">
      <alignment/>
    </xf>
    <xf numFmtId="0" fontId="54" fillId="0" borderId="0" xfId="0" applyFont="1" applyFill="1" applyAlignment="1">
      <alignment/>
    </xf>
    <xf numFmtId="0" fontId="19" fillId="0" borderId="0" xfId="0" applyFont="1" applyFill="1" applyAlignment="1">
      <alignment horizontal="left" vertical="center"/>
    </xf>
    <xf numFmtId="0" fontId="54" fillId="0" borderId="0" xfId="0" applyFont="1" applyFill="1" applyAlignment="1">
      <alignment horizontal="left" vertical="center"/>
    </xf>
    <xf numFmtId="0" fontId="28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 wrapText="1"/>
    </xf>
    <xf numFmtId="0" fontId="53" fillId="0" borderId="0" xfId="0" applyFont="1" applyFill="1" applyAlignment="1">
      <alignment horizontal="center" vertical="center" wrapText="1"/>
    </xf>
    <xf numFmtId="0" fontId="28" fillId="0" borderId="0" xfId="0" applyFont="1" applyFill="1" applyBorder="1" applyAlignment="1">
      <alignment horizontal="center" vertical="justify" wrapText="1"/>
    </xf>
    <xf numFmtId="0" fontId="49" fillId="0" borderId="0" xfId="55" applyFont="1" applyFill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2 2" xfId="53"/>
    <cellStyle name="Обычный 2 2 2" xfId="54"/>
    <cellStyle name="Обычный 2 3" xfId="55"/>
    <cellStyle name="Обычный 3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86"/>
  <sheetViews>
    <sheetView tabSelected="1" zoomScale="75" zoomScaleNormal="75" zoomScalePageLayoutView="0" workbookViewId="0" topLeftCell="A1">
      <pane ySplit="6" topLeftCell="A7" activePane="bottomLeft" state="frozen"/>
      <selection pane="topLeft" activeCell="A1" sqref="A1"/>
      <selection pane="bottomLeft" activeCell="B52" sqref="B52"/>
    </sheetView>
  </sheetViews>
  <sheetFormatPr defaultColWidth="9.140625" defaultRowHeight="15"/>
  <cols>
    <col min="1" max="1" width="11.421875" style="97" customWidth="1"/>
    <col min="2" max="2" width="32.28125" style="97" customWidth="1"/>
    <col min="3" max="3" width="5.00390625" style="118" hidden="1" customWidth="1"/>
    <col min="4" max="4" width="5.28125" style="3" customWidth="1"/>
    <col min="5" max="5" width="5.00390625" style="118" hidden="1" customWidth="1"/>
    <col min="6" max="6" width="5.421875" style="3" customWidth="1"/>
    <col min="7" max="7" width="5.00390625" style="118" hidden="1" customWidth="1"/>
    <col min="8" max="8" width="5.421875" style="3" customWidth="1"/>
    <col min="9" max="9" width="5.00390625" style="118" hidden="1" customWidth="1"/>
    <col min="10" max="10" width="6.00390625" style="3" customWidth="1"/>
    <col min="11" max="12" width="6.57421875" style="3" customWidth="1"/>
    <col min="13" max="13" width="6.421875" style="3" customWidth="1"/>
    <col min="14" max="15" width="5.7109375" style="3" customWidth="1"/>
    <col min="16" max="16" width="5.00390625" style="3" customWidth="1"/>
    <col min="17" max="17" width="6.8515625" style="97" customWidth="1"/>
    <col min="18" max="19" width="6.421875" style="3" customWidth="1"/>
    <col min="20" max="21" width="6.140625" style="3" customWidth="1"/>
    <col min="22" max="22" width="6.421875" style="3" customWidth="1"/>
    <col min="23" max="23" width="6.8515625" style="3" customWidth="1"/>
    <col min="24" max="24" width="5.8515625" style="3" customWidth="1"/>
    <col min="25" max="25" width="6.8515625" style="3" customWidth="1"/>
    <col min="26" max="26" width="9.140625" style="2" hidden="1" customWidth="1"/>
    <col min="27" max="28" width="9.140625" style="3" hidden="1" customWidth="1"/>
    <col min="29" max="16384" width="9.140625" style="3" customWidth="1"/>
  </cols>
  <sheetData>
    <row r="1" spans="1:25" ht="14.2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</row>
    <row r="2" spans="1:26" ht="42" customHeight="1">
      <c r="A2" s="4" t="s">
        <v>1</v>
      </c>
      <c r="B2" s="4" t="s">
        <v>2</v>
      </c>
      <c r="C2" s="5"/>
      <c r="D2" s="4" t="s">
        <v>3</v>
      </c>
      <c r="E2" s="4"/>
      <c r="F2" s="4"/>
      <c r="G2" s="4"/>
      <c r="H2" s="4"/>
      <c r="I2" s="4"/>
      <c r="J2" s="4"/>
      <c r="K2" s="6" t="s">
        <v>4</v>
      </c>
      <c r="L2" s="6"/>
      <c r="M2" s="6"/>
      <c r="N2" s="6"/>
      <c r="O2" s="6"/>
      <c r="P2" s="6"/>
      <c r="Q2" s="7"/>
      <c r="R2" s="4" t="s">
        <v>5</v>
      </c>
      <c r="S2" s="8"/>
      <c r="T2" s="8"/>
      <c r="U2" s="8"/>
      <c r="V2" s="8"/>
      <c r="W2" s="8"/>
      <c r="X2" s="8"/>
      <c r="Y2" s="8"/>
      <c r="Z2" s="9"/>
    </row>
    <row r="3" spans="1:26" ht="25.5" customHeight="1">
      <c r="A3" s="4"/>
      <c r="B3" s="4"/>
      <c r="C3" s="5" t="s">
        <v>6</v>
      </c>
      <c r="D3" s="10" t="s">
        <v>7</v>
      </c>
      <c r="E3" s="5" t="s">
        <v>6</v>
      </c>
      <c r="F3" s="10" t="s">
        <v>8</v>
      </c>
      <c r="G3" s="5" t="s">
        <v>6</v>
      </c>
      <c r="H3" s="10" t="s">
        <v>9</v>
      </c>
      <c r="I3" s="5" t="s">
        <v>6</v>
      </c>
      <c r="J3" s="10" t="s">
        <v>10</v>
      </c>
      <c r="K3" s="11" t="s">
        <v>11</v>
      </c>
      <c r="L3" s="12" t="s">
        <v>12</v>
      </c>
      <c r="M3" s="11" t="s">
        <v>13</v>
      </c>
      <c r="N3" s="13" t="s">
        <v>14</v>
      </c>
      <c r="O3" s="13"/>
      <c r="P3" s="13"/>
      <c r="Q3" s="14"/>
      <c r="R3" s="15" t="s">
        <v>15</v>
      </c>
      <c r="S3" s="16"/>
      <c r="T3" s="4" t="s">
        <v>16</v>
      </c>
      <c r="U3" s="8"/>
      <c r="V3" s="17" t="s">
        <v>17</v>
      </c>
      <c r="W3" s="18"/>
      <c r="X3" s="13" t="s">
        <v>18</v>
      </c>
      <c r="Y3" s="8"/>
      <c r="Z3" s="9" t="s">
        <v>6</v>
      </c>
    </row>
    <row r="4" spans="1:26" ht="17.25" customHeight="1">
      <c r="A4" s="4"/>
      <c r="B4" s="4"/>
      <c r="C4" s="5"/>
      <c r="D4" s="10"/>
      <c r="E4" s="5"/>
      <c r="F4" s="10"/>
      <c r="G4" s="5"/>
      <c r="H4" s="10"/>
      <c r="I4" s="5"/>
      <c r="J4" s="10"/>
      <c r="K4" s="11"/>
      <c r="L4" s="19"/>
      <c r="M4" s="11"/>
      <c r="N4" s="20" t="s">
        <v>19</v>
      </c>
      <c r="O4" s="21" t="s">
        <v>20</v>
      </c>
      <c r="P4" s="22"/>
      <c r="Q4" s="23"/>
      <c r="R4" s="24" t="s">
        <v>21</v>
      </c>
      <c r="S4" s="25"/>
      <c r="T4" s="25"/>
      <c r="U4" s="25"/>
      <c r="V4" s="25"/>
      <c r="W4" s="25"/>
      <c r="X4" s="25"/>
      <c r="Y4" s="26"/>
      <c r="Z4" s="9"/>
    </row>
    <row r="5" spans="1:26" ht="26.25" customHeight="1">
      <c r="A5" s="4"/>
      <c r="B5" s="4"/>
      <c r="C5" s="5"/>
      <c r="D5" s="10"/>
      <c r="E5" s="5"/>
      <c r="F5" s="10"/>
      <c r="G5" s="5"/>
      <c r="H5" s="10"/>
      <c r="I5" s="5"/>
      <c r="J5" s="10"/>
      <c r="K5" s="11"/>
      <c r="L5" s="19"/>
      <c r="M5" s="11"/>
      <c r="N5" s="27"/>
      <c r="O5" s="28"/>
      <c r="P5" s="29"/>
      <c r="Q5" s="30"/>
      <c r="R5" s="31">
        <f>R8+S8</f>
        <v>160</v>
      </c>
      <c r="S5" s="32"/>
      <c r="T5" s="33">
        <f>T8+U8</f>
        <v>160</v>
      </c>
      <c r="U5" s="34"/>
      <c r="V5" s="31">
        <f>V8+W8</f>
        <v>160</v>
      </c>
      <c r="W5" s="32"/>
      <c r="X5" s="33">
        <f>X8+Y8</f>
        <v>0</v>
      </c>
      <c r="Y5" s="34"/>
      <c r="Z5" s="9"/>
    </row>
    <row r="6" spans="1:26" ht="94.5" customHeight="1">
      <c r="A6" s="4"/>
      <c r="B6" s="4"/>
      <c r="C6" s="5"/>
      <c r="D6" s="10"/>
      <c r="E6" s="5"/>
      <c r="F6" s="10"/>
      <c r="G6" s="5"/>
      <c r="H6" s="10"/>
      <c r="I6" s="5"/>
      <c r="J6" s="10"/>
      <c r="K6" s="11"/>
      <c r="L6" s="35"/>
      <c r="M6" s="11"/>
      <c r="N6" s="36"/>
      <c r="O6" s="37" t="s">
        <v>22</v>
      </c>
      <c r="P6" s="37" t="s">
        <v>23</v>
      </c>
      <c r="Q6" s="38" t="s">
        <v>24</v>
      </c>
      <c r="R6" s="39" t="s">
        <v>25</v>
      </c>
      <c r="S6" s="39" t="s">
        <v>26</v>
      </c>
      <c r="T6" s="40" t="s">
        <v>27</v>
      </c>
      <c r="U6" s="40" t="s">
        <v>28</v>
      </c>
      <c r="V6" s="39" t="s">
        <v>29</v>
      </c>
      <c r="W6" s="39" t="s">
        <v>30</v>
      </c>
      <c r="X6" s="40" t="s">
        <v>31</v>
      </c>
      <c r="Y6" s="40" t="s">
        <v>32</v>
      </c>
      <c r="Z6" s="9"/>
    </row>
    <row r="7" spans="1:26" s="52" customFormat="1" ht="12.75" customHeight="1">
      <c r="A7" s="41">
        <v>1</v>
      </c>
      <c r="B7" s="41">
        <v>2</v>
      </c>
      <c r="C7" s="42"/>
      <c r="D7" s="43">
        <v>3</v>
      </c>
      <c r="E7" s="42"/>
      <c r="F7" s="44">
        <v>5</v>
      </c>
      <c r="G7" s="42"/>
      <c r="H7" s="44">
        <v>5</v>
      </c>
      <c r="I7" s="42"/>
      <c r="J7" s="44">
        <v>6</v>
      </c>
      <c r="K7" s="44">
        <v>7</v>
      </c>
      <c r="L7" s="45"/>
      <c r="M7" s="46">
        <v>8</v>
      </c>
      <c r="N7" s="47">
        <v>9</v>
      </c>
      <c r="O7" s="47"/>
      <c r="P7" s="47">
        <v>10</v>
      </c>
      <c r="Q7" s="47">
        <v>11</v>
      </c>
      <c r="R7" s="48">
        <v>12</v>
      </c>
      <c r="S7" s="49">
        <v>13</v>
      </c>
      <c r="T7" s="50"/>
      <c r="U7" s="50">
        <v>14</v>
      </c>
      <c r="V7" s="49">
        <v>15</v>
      </c>
      <c r="W7" s="49">
        <v>16</v>
      </c>
      <c r="X7" s="50">
        <v>17</v>
      </c>
      <c r="Y7" s="50">
        <v>18</v>
      </c>
      <c r="Z7" s="51"/>
    </row>
    <row r="8" spans="1:26" s="52" customFormat="1" ht="12.75" customHeight="1">
      <c r="A8" s="53"/>
      <c r="B8" s="54" t="s">
        <v>33</v>
      </c>
      <c r="C8" s="55"/>
      <c r="D8" s="56">
        <f>D9+D14+D19+D30</f>
        <v>5</v>
      </c>
      <c r="E8" s="56"/>
      <c r="F8" s="56">
        <f>F9+F14+F19+F30</f>
        <v>24</v>
      </c>
      <c r="G8" s="56"/>
      <c r="H8" s="56">
        <f>H9+H14+H19+H30</f>
        <v>22</v>
      </c>
      <c r="I8" s="56"/>
      <c r="J8" s="56">
        <f aca="true" t="shared" si="0" ref="J8:Z8">J9+J14+J19+J30</f>
        <v>28</v>
      </c>
      <c r="K8" s="56">
        <f t="shared" si="0"/>
        <v>3188</v>
      </c>
      <c r="L8" s="56">
        <f t="shared" si="0"/>
        <v>2124</v>
      </c>
      <c r="M8" s="56">
        <f t="shared" si="0"/>
        <v>1644</v>
      </c>
      <c r="N8" s="56">
        <f t="shared" si="0"/>
        <v>480</v>
      </c>
      <c r="O8" s="56">
        <f t="shared" si="0"/>
        <v>222</v>
      </c>
      <c r="P8" s="56">
        <f t="shared" si="0"/>
        <v>250</v>
      </c>
      <c r="Q8" s="56">
        <f t="shared" si="0"/>
        <v>8</v>
      </c>
      <c r="R8" s="56">
        <f t="shared" si="0"/>
        <v>107</v>
      </c>
      <c r="S8" s="56">
        <f t="shared" si="0"/>
        <v>53</v>
      </c>
      <c r="T8" s="56">
        <f t="shared" si="0"/>
        <v>95</v>
      </c>
      <c r="U8" s="56">
        <f t="shared" si="0"/>
        <v>65</v>
      </c>
      <c r="V8" s="56">
        <f t="shared" si="0"/>
        <v>117</v>
      </c>
      <c r="W8" s="56">
        <f t="shared" si="0"/>
        <v>43</v>
      </c>
      <c r="X8" s="56">
        <f t="shared" si="0"/>
        <v>0</v>
      </c>
      <c r="Y8" s="56">
        <f t="shared" si="0"/>
        <v>0</v>
      </c>
      <c r="Z8" s="56">
        <f t="shared" si="0"/>
        <v>480</v>
      </c>
    </row>
    <row r="9" spans="1:26" s="62" customFormat="1" ht="32.25" customHeight="1">
      <c r="A9" s="57" t="s">
        <v>34</v>
      </c>
      <c r="B9" s="58" t="s">
        <v>35</v>
      </c>
      <c r="C9" s="59"/>
      <c r="D9" s="60">
        <f>SUM(C9:C13)</f>
        <v>1</v>
      </c>
      <c r="E9" s="60"/>
      <c r="F9" s="60">
        <f>SUM(E9:E13)</f>
        <v>9</v>
      </c>
      <c r="G9" s="60"/>
      <c r="H9" s="60">
        <f>SUM(G9:G13)</f>
        <v>0</v>
      </c>
      <c r="I9" s="60"/>
      <c r="J9" s="60">
        <f>SUM(I9:I13)</f>
        <v>2</v>
      </c>
      <c r="K9" s="59">
        <f>SUM(K10:K13)</f>
        <v>498</v>
      </c>
      <c r="L9" s="59">
        <f>SUM(L10:L13)</f>
        <v>332</v>
      </c>
      <c r="M9" s="59">
        <f>SUM(M10:M13)</f>
        <v>274</v>
      </c>
      <c r="N9" s="59">
        <f>SUM(N10:N13)</f>
        <v>58</v>
      </c>
      <c r="O9" s="59">
        <f aca="true" t="shared" si="1" ref="O9:Z9">SUM(O10:O13)</f>
        <v>12</v>
      </c>
      <c r="P9" s="59">
        <f t="shared" si="1"/>
        <v>46</v>
      </c>
      <c r="Q9" s="59">
        <f t="shared" si="1"/>
        <v>0</v>
      </c>
      <c r="R9" s="61">
        <f t="shared" si="1"/>
        <v>19</v>
      </c>
      <c r="S9" s="61">
        <f t="shared" si="1"/>
        <v>11</v>
      </c>
      <c r="T9" s="59">
        <f t="shared" si="1"/>
        <v>7</v>
      </c>
      <c r="U9" s="59">
        <f t="shared" si="1"/>
        <v>7</v>
      </c>
      <c r="V9" s="61">
        <f t="shared" si="1"/>
        <v>7</v>
      </c>
      <c r="W9" s="61">
        <f t="shared" si="1"/>
        <v>7</v>
      </c>
      <c r="X9" s="59">
        <f t="shared" si="1"/>
        <v>0</v>
      </c>
      <c r="Y9" s="59">
        <f t="shared" si="1"/>
        <v>0</v>
      </c>
      <c r="Z9" s="59">
        <f t="shared" si="1"/>
        <v>58</v>
      </c>
    </row>
    <row r="10" spans="1:28" ht="21" customHeight="1">
      <c r="A10" s="63" t="s">
        <v>36</v>
      </c>
      <c r="B10" s="64" t="s">
        <v>37</v>
      </c>
      <c r="C10" s="65"/>
      <c r="D10" s="64"/>
      <c r="E10" s="65">
        <v>1</v>
      </c>
      <c r="F10" s="64">
        <v>2</v>
      </c>
      <c r="G10" s="65"/>
      <c r="H10" s="64"/>
      <c r="I10" s="65"/>
      <c r="J10" s="64"/>
      <c r="K10" s="66">
        <v>64</v>
      </c>
      <c r="L10" s="66">
        <v>48</v>
      </c>
      <c r="M10" s="66">
        <f>L10-N10</f>
        <v>40</v>
      </c>
      <c r="N10" s="66">
        <f>SUM(O10:Q10)</f>
        <v>8</v>
      </c>
      <c r="O10" s="66">
        <v>6</v>
      </c>
      <c r="P10" s="66">
        <v>2</v>
      </c>
      <c r="Q10" s="66"/>
      <c r="R10" s="67">
        <v>6</v>
      </c>
      <c r="S10" s="67">
        <v>2</v>
      </c>
      <c r="T10" s="66"/>
      <c r="U10" s="66"/>
      <c r="V10" s="67"/>
      <c r="W10" s="67"/>
      <c r="X10" s="66"/>
      <c r="Y10" s="66"/>
      <c r="Z10" s="9">
        <f>SUM(R10:Y10)</f>
        <v>8</v>
      </c>
      <c r="AA10" s="3">
        <f aca="true" t="shared" si="2" ref="AA10:AA51">N10-Z10</f>
        <v>0</v>
      </c>
      <c r="AB10" s="3">
        <v>1</v>
      </c>
    </row>
    <row r="11" spans="1:28" ht="24.75" customHeight="1">
      <c r="A11" s="63" t="s">
        <v>38</v>
      </c>
      <c r="B11" s="64" t="s">
        <v>39</v>
      </c>
      <c r="C11" s="65"/>
      <c r="D11" s="64"/>
      <c r="E11" s="65">
        <v>1</v>
      </c>
      <c r="F11" s="64">
        <v>2</v>
      </c>
      <c r="G11" s="65"/>
      <c r="H11" s="64"/>
      <c r="I11" s="65"/>
      <c r="J11" s="64"/>
      <c r="K11" s="66">
        <v>70</v>
      </c>
      <c r="L11" s="66">
        <v>48</v>
      </c>
      <c r="M11" s="66">
        <f>L11-N11</f>
        <v>40</v>
      </c>
      <c r="N11" s="66">
        <f>SUM(O11:Q11)</f>
        <v>8</v>
      </c>
      <c r="O11" s="66">
        <v>6</v>
      </c>
      <c r="P11" s="68">
        <v>2</v>
      </c>
      <c r="Q11" s="69"/>
      <c r="R11" s="67">
        <v>6</v>
      </c>
      <c r="S11" s="67">
        <v>2</v>
      </c>
      <c r="T11" s="66"/>
      <c r="U11" s="66"/>
      <c r="V11" s="67"/>
      <c r="W11" s="67"/>
      <c r="X11" s="66"/>
      <c r="Y11" s="66"/>
      <c r="Z11" s="9">
        <f>SUM(R11:Y11)</f>
        <v>8</v>
      </c>
      <c r="AA11" s="3">
        <f t="shared" si="2"/>
        <v>0</v>
      </c>
      <c r="AB11" s="3">
        <v>1</v>
      </c>
    </row>
    <row r="12" spans="1:28" ht="21" customHeight="1">
      <c r="A12" s="63" t="s">
        <v>40</v>
      </c>
      <c r="B12" s="64" t="s">
        <v>41</v>
      </c>
      <c r="C12" s="65">
        <v>1</v>
      </c>
      <c r="D12" s="64">
        <v>6</v>
      </c>
      <c r="E12" s="65">
        <v>1</v>
      </c>
      <c r="F12" s="64">
        <v>3</v>
      </c>
      <c r="G12" s="65"/>
      <c r="H12" s="64"/>
      <c r="I12" s="65">
        <v>2</v>
      </c>
      <c r="J12" s="64">
        <v>2.4</v>
      </c>
      <c r="K12" s="66">
        <v>134</v>
      </c>
      <c r="L12" s="66">
        <v>118</v>
      </c>
      <c r="M12" s="66">
        <f>L12-N12</f>
        <v>82</v>
      </c>
      <c r="N12" s="66">
        <f>SUM(O12:Q12)</f>
        <v>36</v>
      </c>
      <c r="O12" s="66"/>
      <c r="P12" s="68">
        <v>36</v>
      </c>
      <c r="Q12" s="69"/>
      <c r="R12" s="67">
        <v>6</v>
      </c>
      <c r="S12" s="67">
        <v>6</v>
      </c>
      <c r="T12" s="66">
        <v>6</v>
      </c>
      <c r="U12" s="66">
        <v>6</v>
      </c>
      <c r="V12" s="67">
        <v>6</v>
      </c>
      <c r="W12" s="67">
        <v>6</v>
      </c>
      <c r="X12" s="66"/>
      <c r="Y12" s="66"/>
      <c r="Z12" s="9">
        <f>SUM(R12:Y12)</f>
        <v>36</v>
      </c>
      <c r="AA12" s="3">
        <f t="shared" si="2"/>
        <v>0</v>
      </c>
      <c r="AB12" s="3">
        <v>1</v>
      </c>
    </row>
    <row r="13" spans="1:28" ht="30" customHeight="1">
      <c r="A13" s="63" t="s">
        <v>42</v>
      </c>
      <c r="B13" s="64" t="s">
        <v>43</v>
      </c>
      <c r="C13" s="65"/>
      <c r="D13" s="64"/>
      <c r="E13" s="65">
        <v>6</v>
      </c>
      <c r="F13" s="64" t="s">
        <v>44</v>
      </c>
      <c r="G13" s="65"/>
      <c r="H13" s="64"/>
      <c r="I13" s="65"/>
      <c r="J13" s="64"/>
      <c r="K13" s="66">
        <v>230</v>
      </c>
      <c r="L13" s="66">
        <v>118</v>
      </c>
      <c r="M13" s="66">
        <f>L13-N13</f>
        <v>112</v>
      </c>
      <c r="N13" s="66">
        <f>SUM(O13:Q13)</f>
        <v>6</v>
      </c>
      <c r="O13" s="66"/>
      <c r="P13" s="68">
        <v>6</v>
      </c>
      <c r="Q13" s="40"/>
      <c r="R13" s="67">
        <v>1</v>
      </c>
      <c r="S13" s="67">
        <v>1</v>
      </c>
      <c r="T13" s="66">
        <v>1</v>
      </c>
      <c r="U13" s="66">
        <v>1</v>
      </c>
      <c r="V13" s="67">
        <v>1</v>
      </c>
      <c r="W13" s="67">
        <v>1</v>
      </c>
      <c r="X13" s="66"/>
      <c r="Y13" s="66"/>
      <c r="Z13" s="9">
        <f>SUM(R13:Y13)</f>
        <v>6</v>
      </c>
      <c r="AA13" s="3">
        <f t="shared" si="2"/>
        <v>0</v>
      </c>
      <c r="AB13" s="3">
        <v>1</v>
      </c>
    </row>
    <row r="14" spans="1:27" s="62" customFormat="1" ht="33.75" customHeight="1">
      <c r="A14" s="57" t="s">
        <v>45</v>
      </c>
      <c r="B14" s="70" t="s">
        <v>46</v>
      </c>
      <c r="C14" s="59"/>
      <c r="D14" s="60">
        <f>SUM(C14:C16)</f>
        <v>0</v>
      </c>
      <c r="E14" s="60"/>
      <c r="F14" s="60">
        <f>SUM(E14:E16)</f>
        <v>1</v>
      </c>
      <c r="G14" s="60"/>
      <c r="H14" s="60">
        <f>SUM(G14:G16)</f>
        <v>1</v>
      </c>
      <c r="I14" s="60"/>
      <c r="J14" s="60">
        <f>SUM(I14:I16)</f>
        <v>2</v>
      </c>
      <c r="K14" s="71">
        <f aca="true" t="shared" si="3" ref="K14:Z14">SUM(K15:K16)</f>
        <v>174</v>
      </c>
      <c r="L14" s="71">
        <f t="shared" si="3"/>
        <v>116</v>
      </c>
      <c r="M14" s="71">
        <f t="shared" si="3"/>
        <v>60</v>
      </c>
      <c r="N14" s="71">
        <f t="shared" si="3"/>
        <v>56</v>
      </c>
      <c r="O14" s="71">
        <f t="shared" si="3"/>
        <v>6</v>
      </c>
      <c r="P14" s="71">
        <f t="shared" si="3"/>
        <v>50</v>
      </c>
      <c r="Q14" s="71">
        <f t="shared" si="3"/>
        <v>0</v>
      </c>
      <c r="R14" s="72">
        <f t="shared" si="3"/>
        <v>14</v>
      </c>
      <c r="S14" s="72">
        <f t="shared" si="3"/>
        <v>2</v>
      </c>
      <c r="T14" s="71">
        <f t="shared" si="3"/>
        <v>0</v>
      </c>
      <c r="U14" s="71">
        <f t="shared" si="3"/>
        <v>0</v>
      </c>
      <c r="V14" s="72">
        <f t="shared" si="3"/>
        <v>20</v>
      </c>
      <c r="W14" s="72">
        <f t="shared" si="3"/>
        <v>20</v>
      </c>
      <c r="X14" s="71">
        <f t="shared" si="3"/>
        <v>0</v>
      </c>
      <c r="Y14" s="71">
        <f t="shared" si="3"/>
        <v>0</v>
      </c>
      <c r="Z14" s="71">
        <f t="shared" si="3"/>
        <v>56</v>
      </c>
      <c r="AA14" s="3">
        <f t="shared" si="2"/>
        <v>0</v>
      </c>
    </row>
    <row r="15" spans="1:28" ht="18.75" customHeight="1">
      <c r="A15" s="73" t="s">
        <v>47</v>
      </c>
      <c r="B15" s="74" t="s">
        <v>48</v>
      </c>
      <c r="C15" s="75"/>
      <c r="D15" s="76"/>
      <c r="E15" s="75">
        <v>1</v>
      </c>
      <c r="F15" s="76">
        <v>2</v>
      </c>
      <c r="G15" s="75"/>
      <c r="H15" s="76"/>
      <c r="I15" s="75">
        <v>1</v>
      </c>
      <c r="J15" s="76">
        <v>1</v>
      </c>
      <c r="K15" s="66">
        <v>70</v>
      </c>
      <c r="L15" s="66">
        <v>40</v>
      </c>
      <c r="M15" s="66">
        <f>L15-N15</f>
        <v>24</v>
      </c>
      <c r="N15" s="66">
        <f>SUM(O15:Q15)</f>
        <v>16</v>
      </c>
      <c r="O15" s="66">
        <v>6</v>
      </c>
      <c r="P15" s="68">
        <v>10</v>
      </c>
      <c r="Q15" s="40"/>
      <c r="R15" s="67">
        <v>14</v>
      </c>
      <c r="S15" s="67">
        <v>2</v>
      </c>
      <c r="T15" s="66"/>
      <c r="U15" s="66"/>
      <c r="V15" s="67"/>
      <c r="W15" s="67"/>
      <c r="X15" s="66"/>
      <c r="Y15" s="66"/>
      <c r="Z15" s="9">
        <f>SUM(R15:Y15)</f>
        <v>16</v>
      </c>
      <c r="AA15" s="3">
        <f t="shared" si="2"/>
        <v>0</v>
      </c>
      <c r="AB15" s="3">
        <v>1</v>
      </c>
    </row>
    <row r="16" spans="1:28" ht="29.25" customHeight="1">
      <c r="A16" s="73" t="s">
        <v>49</v>
      </c>
      <c r="B16" s="74" t="s">
        <v>50</v>
      </c>
      <c r="C16" s="75"/>
      <c r="D16" s="74"/>
      <c r="E16" s="75"/>
      <c r="F16" s="74"/>
      <c r="G16" s="75">
        <v>1</v>
      </c>
      <c r="H16" s="74">
        <v>6</v>
      </c>
      <c r="I16" s="75">
        <v>1</v>
      </c>
      <c r="J16" s="74">
        <v>5</v>
      </c>
      <c r="K16" s="66">
        <v>104</v>
      </c>
      <c r="L16" s="66">
        <v>76</v>
      </c>
      <c r="M16" s="66">
        <f>L16-N16</f>
        <v>36</v>
      </c>
      <c r="N16" s="66">
        <f>SUM(O16:Q16)</f>
        <v>40</v>
      </c>
      <c r="O16" s="66"/>
      <c r="P16" s="68">
        <v>40</v>
      </c>
      <c r="Q16" s="40"/>
      <c r="R16" s="67"/>
      <c r="S16" s="67"/>
      <c r="T16" s="66"/>
      <c r="U16" s="66"/>
      <c r="V16" s="67">
        <v>20</v>
      </c>
      <c r="W16" s="67">
        <v>20</v>
      </c>
      <c r="X16" s="66"/>
      <c r="Y16" s="66"/>
      <c r="Z16" s="9">
        <f>SUM(R16:Y16)</f>
        <v>40</v>
      </c>
      <c r="AA16" s="3">
        <f t="shared" si="2"/>
        <v>0</v>
      </c>
      <c r="AB16" s="3">
        <v>1</v>
      </c>
    </row>
    <row r="17" spans="1:27" s="52" customFormat="1" ht="17.25" customHeight="1">
      <c r="A17" s="57" t="s">
        <v>51</v>
      </c>
      <c r="B17" s="70" t="s">
        <v>52</v>
      </c>
      <c r="C17" s="70"/>
      <c r="D17" s="77"/>
      <c r="E17" s="59"/>
      <c r="F17" s="59"/>
      <c r="G17" s="59"/>
      <c r="H17" s="59"/>
      <c r="I17" s="59"/>
      <c r="J17" s="59"/>
      <c r="K17" s="78">
        <f>K19+K30</f>
        <v>2516</v>
      </c>
      <c r="L17" s="78">
        <f aca="true" t="shared" si="4" ref="L17:Z17">L19+L30</f>
        <v>1676</v>
      </c>
      <c r="M17" s="78">
        <f t="shared" si="4"/>
        <v>1310</v>
      </c>
      <c r="N17" s="78">
        <f t="shared" si="4"/>
        <v>366</v>
      </c>
      <c r="O17" s="78">
        <f t="shared" si="4"/>
        <v>204</v>
      </c>
      <c r="P17" s="78">
        <f t="shared" si="4"/>
        <v>154</v>
      </c>
      <c r="Q17" s="78">
        <f t="shared" si="4"/>
        <v>8</v>
      </c>
      <c r="R17" s="79">
        <f t="shared" si="4"/>
        <v>74</v>
      </c>
      <c r="S17" s="79">
        <f t="shared" si="4"/>
        <v>40</v>
      </c>
      <c r="T17" s="78">
        <f t="shared" si="4"/>
        <v>88</v>
      </c>
      <c r="U17" s="78">
        <f t="shared" si="4"/>
        <v>58</v>
      </c>
      <c r="V17" s="79">
        <f t="shared" si="4"/>
        <v>90</v>
      </c>
      <c r="W17" s="79">
        <f t="shared" si="4"/>
        <v>16</v>
      </c>
      <c r="X17" s="78">
        <f t="shared" si="4"/>
        <v>0</v>
      </c>
      <c r="Y17" s="78">
        <f t="shared" si="4"/>
        <v>0</v>
      </c>
      <c r="Z17" s="78">
        <f t="shared" si="4"/>
        <v>366</v>
      </c>
      <c r="AA17" s="3">
        <f t="shared" si="2"/>
        <v>0</v>
      </c>
    </row>
    <row r="18" spans="1:27" ht="73.5" customHeight="1" hidden="1">
      <c r="A18" s="63"/>
      <c r="B18" s="74"/>
      <c r="C18" s="75"/>
      <c r="D18" s="76"/>
      <c r="E18" s="75"/>
      <c r="F18" s="76"/>
      <c r="G18" s="75"/>
      <c r="H18" s="76"/>
      <c r="I18" s="75"/>
      <c r="J18" s="76"/>
      <c r="K18" s="66"/>
      <c r="L18" s="66"/>
      <c r="M18" s="66"/>
      <c r="N18" s="66"/>
      <c r="O18" s="66"/>
      <c r="P18" s="68"/>
      <c r="Q18" s="63"/>
      <c r="R18" s="67"/>
      <c r="S18" s="67"/>
      <c r="T18" s="66"/>
      <c r="U18" s="66"/>
      <c r="V18" s="67"/>
      <c r="W18" s="67"/>
      <c r="X18" s="66"/>
      <c r="Y18" s="66"/>
      <c r="Z18" s="9"/>
      <c r="AA18" s="3">
        <f t="shared" si="2"/>
        <v>0</v>
      </c>
    </row>
    <row r="19" spans="1:27" s="84" customFormat="1" ht="33" customHeight="1">
      <c r="A19" s="80" t="s">
        <v>53</v>
      </c>
      <c r="B19" s="81" t="s">
        <v>54</v>
      </c>
      <c r="C19" s="59"/>
      <c r="D19" s="60">
        <f>SUM(C20:C29)</f>
        <v>4</v>
      </c>
      <c r="E19" s="60"/>
      <c r="F19" s="60">
        <f>SUM(E20:E29)</f>
        <v>4</v>
      </c>
      <c r="G19" s="60"/>
      <c r="H19" s="60">
        <f>SUM(G20:G29)</f>
        <v>2</v>
      </c>
      <c r="I19" s="60"/>
      <c r="J19" s="60">
        <f>SUM(I20:I29)</f>
        <v>6</v>
      </c>
      <c r="K19" s="82">
        <f>SUM(K20:K29)</f>
        <v>742</v>
      </c>
      <c r="L19" s="82">
        <f aca="true" t="shared" si="5" ref="L19:Z19">SUM(L20:L29)</f>
        <v>494</v>
      </c>
      <c r="M19" s="82">
        <f t="shared" si="5"/>
        <v>316</v>
      </c>
      <c r="N19" s="82">
        <f t="shared" si="5"/>
        <v>178</v>
      </c>
      <c r="O19" s="82">
        <f t="shared" si="5"/>
        <v>92</v>
      </c>
      <c r="P19" s="82">
        <f t="shared" si="5"/>
        <v>86</v>
      </c>
      <c r="Q19" s="82">
        <f t="shared" si="5"/>
        <v>0</v>
      </c>
      <c r="R19" s="83">
        <f t="shared" si="5"/>
        <v>28</v>
      </c>
      <c r="S19" s="83">
        <f t="shared" si="5"/>
        <v>22</v>
      </c>
      <c r="T19" s="82">
        <f t="shared" si="5"/>
        <v>36</v>
      </c>
      <c r="U19" s="82">
        <f t="shared" si="5"/>
        <v>50</v>
      </c>
      <c r="V19" s="83">
        <f t="shared" si="5"/>
        <v>38</v>
      </c>
      <c r="W19" s="83">
        <f t="shared" si="5"/>
        <v>4</v>
      </c>
      <c r="X19" s="82">
        <f t="shared" si="5"/>
        <v>0</v>
      </c>
      <c r="Y19" s="82">
        <f t="shared" si="5"/>
        <v>0</v>
      </c>
      <c r="Z19" s="82">
        <f t="shared" si="5"/>
        <v>178</v>
      </c>
      <c r="AA19" s="3">
        <f t="shared" si="2"/>
        <v>0</v>
      </c>
    </row>
    <row r="20" spans="1:28" ht="12.75">
      <c r="A20" s="63" t="s">
        <v>55</v>
      </c>
      <c r="B20" s="63" t="s">
        <v>56</v>
      </c>
      <c r="C20" s="85">
        <v>1</v>
      </c>
      <c r="D20" s="66">
        <v>4</v>
      </c>
      <c r="E20" s="85"/>
      <c r="F20" s="66"/>
      <c r="G20" s="85"/>
      <c r="H20" s="66"/>
      <c r="I20" s="85">
        <v>1</v>
      </c>
      <c r="J20" s="66">
        <v>3</v>
      </c>
      <c r="K20" s="66">
        <v>90</v>
      </c>
      <c r="L20" s="66">
        <v>70</v>
      </c>
      <c r="M20" s="66">
        <f aca="true" t="shared" si="6" ref="M20:M29">L20-N20</f>
        <v>42</v>
      </c>
      <c r="N20" s="66">
        <f>SUM(O20:Q20)</f>
        <v>28</v>
      </c>
      <c r="O20" s="66">
        <v>16</v>
      </c>
      <c r="P20" s="66">
        <v>12</v>
      </c>
      <c r="Q20" s="66"/>
      <c r="R20" s="67"/>
      <c r="S20" s="67"/>
      <c r="T20" s="66">
        <v>20</v>
      </c>
      <c r="U20" s="66">
        <v>8</v>
      </c>
      <c r="V20" s="67"/>
      <c r="W20" s="67"/>
      <c r="X20" s="66"/>
      <c r="Y20" s="66"/>
      <c r="Z20" s="9">
        <f>SUM(R20:Y20)</f>
        <v>28</v>
      </c>
      <c r="AA20" s="3">
        <f t="shared" si="2"/>
        <v>0</v>
      </c>
      <c r="AB20" s="3">
        <v>1</v>
      </c>
    </row>
    <row r="21" spans="1:28" ht="12.75">
      <c r="A21" s="63" t="s">
        <v>57</v>
      </c>
      <c r="B21" s="63" t="s">
        <v>58</v>
      </c>
      <c r="C21" s="85"/>
      <c r="D21" s="66"/>
      <c r="E21" s="85">
        <v>1</v>
      </c>
      <c r="F21" s="66">
        <v>2</v>
      </c>
      <c r="G21" s="85"/>
      <c r="H21" s="66"/>
      <c r="I21" s="85"/>
      <c r="J21" s="66"/>
      <c r="K21" s="66">
        <v>60</v>
      </c>
      <c r="L21" s="66">
        <v>40</v>
      </c>
      <c r="M21" s="66">
        <f t="shared" si="6"/>
        <v>28</v>
      </c>
      <c r="N21" s="66">
        <f aca="true" t="shared" si="7" ref="N21:N29">SUM(O21:Q21)</f>
        <v>12</v>
      </c>
      <c r="O21" s="66">
        <v>4</v>
      </c>
      <c r="P21" s="66">
        <v>8</v>
      </c>
      <c r="Q21" s="66"/>
      <c r="R21" s="67">
        <v>6</v>
      </c>
      <c r="S21" s="67">
        <v>6</v>
      </c>
      <c r="T21" s="66"/>
      <c r="U21" s="66"/>
      <c r="V21" s="67"/>
      <c r="W21" s="67"/>
      <c r="X21" s="66"/>
      <c r="Y21" s="66"/>
      <c r="Z21" s="9">
        <f aca="true" t="shared" si="8" ref="Z21:Z29">SUM(R21:Y21)</f>
        <v>12</v>
      </c>
      <c r="AA21" s="3">
        <f t="shared" si="2"/>
        <v>0</v>
      </c>
      <c r="AB21" s="3">
        <v>1</v>
      </c>
    </row>
    <row r="22" spans="1:28" ht="12.75">
      <c r="A22" s="63" t="s">
        <v>59</v>
      </c>
      <c r="B22" s="63" t="s">
        <v>60</v>
      </c>
      <c r="C22" s="85"/>
      <c r="D22" s="66"/>
      <c r="E22" s="85">
        <v>1</v>
      </c>
      <c r="F22" s="66">
        <v>5</v>
      </c>
      <c r="G22" s="85"/>
      <c r="H22" s="66"/>
      <c r="I22" s="85"/>
      <c r="J22" s="66"/>
      <c r="K22" s="66">
        <v>48</v>
      </c>
      <c r="L22" s="66">
        <v>34</v>
      </c>
      <c r="M22" s="66">
        <f t="shared" si="6"/>
        <v>12</v>
      </c>
      <c r="N22" s="66">
        <f t="shared" si="7"/>
        <v>22</v>
      </c>
      <c r="O22" s="66">
        <v>20</v>
      </c>
      <c r="P22" s="66">
        <v>2</v>
      </c>
      <c r="Q22" s="66"/>
      <c r="R22" s="67"/>
      <c r="S22" s="67"/>
      <c r="T22" s="66"/>
      <c r="U22" s="66">
        <v>14</v>
      </c>
      <c r="V22" s="67">
        <v>8</v>
      </c>
      <c r="W22" s="67"/>
      <c r="X22" s="66"/>
      <c r="Y22" s="66"/>
      <c r="Z22" s="9">
        <f t="shared" si="8"/>
        <v>22</v>
      </c>
      <c r="AA22" s="3">
        <f t="shared" si="2"/>
        <v>0</v>
      </c>
      <c r="AB22" s="3">
        <v>1</v>
      </c>
    </row>
    <row r="23" spans="1:28" ht="26.25">
      <c r="A23" s="63" t="s">
        <v>61</v>
      </c>
      <c r="B23" s="63" t="s">
        <v>62</v>
      </c>
      <c r="C23" s="85"/>
      <c r="D23" s="66"/>
      <c r="E23" s="85"/>
      <c r="F23" s="66"/>
      <c r="G23" s="85">
        <v>1</v>
      </c>
      <c r="H23" s="66">
        <v>2</v>
      </c>
      <c r="I23" s="85">
        <v>1</v>
      </c>
      <c r="J23" s="66">
        <v>1</v>
      </c>
      <c r="K23" s="66">
        <v>60</v>
      </c>
      <c r="L23" s="66">
        <v>40</v>
      </c>
      <c r="M23" s="66">
        <f t="shared" si="6"/>
        <v>22</v>
      </c>
      <c r="N23" s="66">
        <f t="shared" si="7"/>
        <v>18</v>
      </c>
      <c r="O23" s="66">
        <v>8</v>
      </c>
      <c r="P23" s="66">
        <v>10</v>
      </c>
      <c r="Q23" s="66"/>
      <c r="R23" s="67">
        <v>8</v>
      </c>
      <c r="S23" s="67">
        <v>10</v>
      </c>
      <c r="T23" s="66"/>
      <c r="U23" s="66"/>
      <c r="V23" s="67"/>
      <c r="W23" s="67"/>
      <c r="X23" s="66"/>
      <c r="Y23" s="66"/>
      <c r="Z23" s="9">
        <f t="shared" si="8"/>
        <v>18</v>
      </c>
      <c r="AA23" s="3">
        <f t="shared" si="2"/>
        <v>0</v>
      </c>
      <c r="AB23" s="3">
        <v>1</v>
      </c>
    </row>
    <row r="24" spans="1:28" ht="39">
      <c r="A24" s="63" t="s">
        <v>63</v>
      </c>
      <c r="B24" s="63" t="s">
        <v>64</v>
      </c>
      <c r="C24" s="85"/>
      <c r="D24" s="66"/>
      <c r="E24" s="85">
        <v>1</v>
      </c>
      <c r="F24" s="66">
        <v>5</v>
      </c>
      <c r="G24" s="85"/>
      <c r="H24" s="66"/>
      <c r="I24" s="85"/>
      <c r="J24" s="66"/>
      <c r="K24" s="66">
        <v>50</v>
      </c>
      <c r="L24" s="66">
        <v>40</v>
      </c>
      <c r="M24" s="66">
        <f t="shared" si="6"/>
        <v>18</v>
      </c>
      <c r="N24" s="66">
        <f t="shared" si="7"/>
        <v>22</v>
      </c>
      <c r="O24" s="66">
        <v>10</v>
      </c>
      <c r="P24" s="66">
        <v>12</v>
      </c>
      <c r="Q24" s="66"/>
      <c r="R24" s="67"/>
      <c r="S24" s="67"/>
      <c r="T24" s="66"/>
      <c r="U24" s="66">
        <v>10</v>
      </c>
      <c r="V24" s="67">
        <v>12</v>
      </c>
      <c r="W24" s="67"/>
      <c r="X24" s="66"/>
      <c r="Y24" s="66"/>
      <c r="Z24" s="9">
        <f t="shared" si="8"/>
        <v>22</v>
      </c>
      <c r="AA24" s="3">
        <f t="shared" si="2"/>
        <v>0</v>
      </c>
      <c r="AB24" s="3">
        <v>1</v>
      </c>
    </row>
    <row r="25" spans="1:28" ht="26.25">
      <c r="A25" s="63" t="s">
        <v>65</v>
      </c>
      <c r="B25" s="63" t="s">
        <v>66</v>
      </c>
      <c r="C25" s="85">
        <v>1</v>
      </c>
      <c r="D25" s="66">
        <v>5</v>
      </c>
      <c r="E25" s="85"/>
      <c r="F25" s="66"/>
      <c r="G25" s="85"/>
      <c r="H25" s="66"/>
      <c r="I25" s="85">
        <v>1</v>
      </c>
      <c r="J25" s="66">
        <v>4</v>
      </c>
      <c r="K25" s="66">
        <v>82</v>
      </c>
      <c r="L25" s="66">
        <v>50</v>
      </c>
      <c r="M25" s="66">
        <f t="shared" si="6"/>
        <v>30</v>
      </c>
      <c r="N25" s="66">
        <f t="shared" si="7"/>
        <v>20</v>
      </c>
      <c r="O25" s="66">
        <v>8</v>
      </c>
      <c r="P25" s="66">
        <v>12</v>
      </c>
      <c r="Q25" s="66"/>
      <c r="R25" s="67"/>
      <c r="S25" s="67"/>
      <c r="T25" s="66"/>
      <c r="U25" s="66">
        <v>18</v>
      </c>
      <c r="V25" s="67">
        <v>2</v>
      </c>
      <c r="W25" s="67"/>
      <c r="X25" s="66"/>
      <c r="Y25" s="66"/>
      <c r="Z25" s="9">
        <f t="shared" si="8"/>
        <v>20</v>
      </c>
      <c r="AA25" s="3">
        <f t="shared" si="2"/>
        <v>0</v>
      </c>
      <c r="AB25" s="3">
        <v>1</v>
      </c>
    </row>
    <row r="26" spans="1:28" ht="12.75">
      <c r="A26" s="63" t="s">
        <v>67</v>
      </c>
      <c r="B26" s="63" t="s">
        <v>68</v>
      </c>
      <c r="C26" s="85">
        <v>1</v>
      </c>
      <c r="D26" s="66">
        <v>6</v>
      </c>
      <c r="E26" s="85"/>
      <c r="F26" s="66"/>
      <c r="G26" s="85"/>
      <c r="H26" s="66"/>
      <c r="I26" s="85">
        <v>1</v>
      </c>
      <c r="J26" s="66">
        <v>5</v>
      </c>
      <c r="K26" s="66">
        <v>90</v>
      </c>
      <c r="L26" s="66">
        <v>50</v>
      </c>
      <c r="M26" s="66">
        <f t="shared" si="6"/>
        <v>38</v>
      </c>
      <c r="N26" s="66">
        <f t="shared" si="7"/>
        <v>12</v>
      </c>
      <c r="O26" s="66">
        <v>4</v>
      </c>
      <c r="P26" s="66">
        <v>8</v>
      </c>
      <c r="Q26" s="66"/>
      <c r="R26" s="67"/>
      <c r="S26" s="67"/>
      <c r="T26" s="66"/>
      <c r="U26" s="66"/>
      <c r="V26" s="67">
        <v>12</v>
      </c>
      <c r="W26" s="67"/>
      <c r="X26" s="66"/>
      <c r="Y26" s="66"/>
      <c r="Z26" s="9">
        <f t="shared" si="8"/>
        <v>12</v>
      </c>
      <c r="AA26" s="3">
        <f t="shared" si="2"/>
        <v>0</v>
      </c>
      <c r="AB26" s="3">
        <v>1</v>
      </c>
    </row>
    <row r="27" spans="1:28" ht="12.75">
      <c r="A27" s="63" t="s">
        <v>69</v>
      </c>
      <c r="B27" s="63" t="s">
        <v>70</v>
      </c>
      <c r="C27" s="85"/>
      <c r="D27" s="66"/>
      <c r="E27" s="85">
        <v>1</v>
      </c>
      <c r="F27" s="66">
        <v>2</v>
      </c>
      <c r="G27" s="85"/>
      <c r="H27" s="66"/>
      <c r="I27" s="85">
        <v>1</v>
      </c>
      <c r="J27" s="66">
        <v>1</v>
      </c>
      <c r="K27" s="66">
        <v>90</v>
      </c>
      <c r="L27" s="66">
        <v>52</v>
      </c>
      <c r="M27" s="66">
        <f t="shared" si="6"/>
        <v>32</v>
      </c>
      <c r="N27" s="66">
        <f t="shared" si="7"/>
        <v>20</v>
      </c>
      <c r="O27" s="66">
        <v>10</v>
      </c>
      <c r="P27" s="66">
        <v>10</v>
      </c>
      <c r="Q27" s="66"/>
      <c r="R27" s="67">
        <v>14</v>
      </c>
      <c r="S27" s="67">
        <v>6</v>
      </c>
      <c r="T27" s="66"/>
      <c r="U27" s="66"/>
      <c r="V27" s="67"/>
      <c r="W27" s="67"/>
      <c r="X27" s="66"/>
      <c r="Y27" s="66"/>
      <c r="Z27" s="9">
        <f t="shared" si="8"/>
        <v>20</v>
      </c>
      <c r="AA27" s="3">
        <f t="shared" si="2"/>
        <v>0</v>
      </c>
      <c r="AB27" s="3">
        <v>1</v>
      </c>
    </row>
    <row r="28" spans="1:28" ht="12.75">
      <c r="A28" s="63" t="s">
        <v>71</v>
      </c>
      <c r="B28" s="63" t="s">
        <v>72</v>
      </c>
      <c r="C28" s="85"/>
      <c r="D28" s="66"/>
      <c r="E28" s="85"/>
      <c r="F28" s="66"/>
      <c r="G28" s="85">
        <v>1</v>
      </c>
      <c r="H28" s="66">
        <v>6</v>
      </c>
      <c r="I28" s="85">
        <v>1</v>
      </c>
      <c r="J28" s="66">
        <v>5</v>
      </c>
      <c r="K28" s="66">
        <v>70</v>
      </c>
      <c r="L28" s="66">
        <v>50</v>
      </c>
      <c r="M28" s="66">
        <f t="shared" si="6"/>
        <v>42</v>
      </c>
      <c r="N28" s="66">
        <f t="shared" si="7"/>
        <v>8</v>
      </c>
      <c r="O28" s="66">
        <v>4</v>
      </c>
      <c r="P28" s="66">
        <v>4</v>
      </c>
      <c r="Q28" s="66"/>
      <c r="R28" s="67"/>
      <c r="S28" s="67"/>
      <c r="T28" s="66"/>
      <c r="U28" s="66"/>
      <c r="V28" s="67">
        <v>4</v>
      </c>
      <c r="W28" s="67">
        <v>4</v>
      </c>
      <c r="X28" s="66"/>
      <c r="Y28" s="66"/>
      <c r="Z28" s="9">
        <f t="shared" si="8"/>
        <v>8</v>
      </c>
      <c r="AA28" s="3">
        <f t="shared" si="2"/>
        <v>0</v>
      </c>
      <c r="AB28" s="3">
        <v>1</v>
      </c>
    </row>
    <row r="29" spans="1:28" ht="12.75">
      <c r="A29" s="63" t="s">
        <v>73</v>
      </c>
      <c r="B29" s="63" t="s">
        <v>74</v>
      </c>
      <c r="C29" s="85">
        <v>1</v>
      </c>
      <c r="D29" s="66">
        <v>3</v>
      </c>
      <c r="E29" s="85"/>
      <c r="F29" s="66"/>
      <c r="G29" s="85"/>
      <c r="H29" s="66"/>
      <c r="I29" s="85"/>
      <c r="J29" s="66"/>
      <c r="K29" s="66">
        <v>102</v>
      </c>
      <c r="L29" s="66">
        <v>68</v>
      </c>
      <c r="M29" s="66">
        <f t="shared" si="6"/>
        <v>52</v>
      </c>
      <c r="N29" s="66">
        <f t="shared" si="7"/>
        <v>16</v>
      </c>
      <c r="O29" s="66">
        <v>8</v>
      </c>
      <c r="P29" s="66">
        <v>8</v>
      </c>
      <c r="Q29" s="66"/>
      <c r="R29" s="67"/>
      <c r="S29" s="67"/>
      <c r="T29" s="66">
        <v>16</v>
      </c>
      <c r="U29" s="66"/>
      <c r="V29" s="67"/>
      <c r="W29" s="67"/>
      <c r="X29" s="66"/>
      <c r="Y29" s="66"/>
      <c r="Z29" s="9">
        <f t="shared" si="8"/>
        <v>16</v>
      </c>
      <c r="AA29" s="3">
        <f t="shared" si="2"/>
        <v>0</v>
      </c>
      <c r="AB29" s="3">
        <v>1</v>
      </c>
    </row>
    <row r="30" spans="1:27" s="84" customFormat="1" ht="12.75">
      <c r="A30" s="86" t="s">
        <v>75</v>
      </c>
      <c r="B30" s="86" t="s">
        <v>76</v>
      </c>
      <c r="C30" s="87">
        <f aca="true" t="shared" si="9" ref="C30:Z30">C31+C36+C42+C46</f>
        <v>0</v>
      </c>
      <c r="D30" s="87">
        <f t="shared" si="9"/>
        <v>0</v>
      </c>
      <c r="E30" s="87">
        <f>E31+E36+E42+E46</f>
        <v>2</v>
      </c>
      <c r="F30" s="87">
        <f>F31+F36+F42+F46</f>
        <v>10</v>
      </c>
      <c r="G30" s="87">
        <f t="shared" si="9"/>
        <v>4</v>
      </c>
      <c r="H30" s="87">
        <f t="shared" si="9"/>
        <v>19</v>
      </c>
      <c r="I30" s="87">
        <f t="shared" si="9"/>
        <v>6</v>
      </c>
      <c r="J30" s="87">
        <f t="shared" si="9"/>
        <v>18</v>
      </c>
      <c r="K30" s="87">
        <f t="shared" si="9"/>
        <v>1774</v>
      </c>
      <c r="L30" s="87">
        <f t="shared" si="9"/>
        <v>1182</v>
      </c>
      <c r="M30" s="87">
        <f t="shared" si="9"/>
        <v>994</v>
      </c>
      <c r="N30" s="87">
        <f t="shared" si="9"/>
        <v>188</v>
      </c>
      <c r="O30" s="87">
        <f t="shared" si="9"/>
        <v>112</v>
      </c>
      <c r="P30" s="87">
        <f t="shared" si="9"/>
        <v>68</v>
      </c>
      <c r="Q30" s="87">
        <f t="shared" si="9"/>
        <v>8</v>
      </c>
      <c r="R30" s="88">
        <f t="shared" si="9"/>
        <v>46</v>
      </c>
      <c r="S30" s="88">
        <f t="shared" si="9"/>
        <v>18</v>
      </c>
      <c r="T30" s="87">
        <f t="shared" si="9"/>
        <v>52</v>
      </c>
      <c r="U30" s="87">
        <f t="shared" si="9"/>
        <v>8</v>
      </c>
      <c r="V30" s="88">
        <f t="shared" si="9"/>
        <v>52</v>
      </c>
      <c r="W30" s="88">
        <f t="shared" si="9"/>
        <v>12</v>
      </c>
      <c r="X30" s="87">
        <f t="shared" si="9"/>
        <v>0</v>
      </c>
      <c r="Y30" s="87">
        <f t="shared" si="9"/>
        <v>0</v>
      </c>
      <c r="Z30" s="87">
        <f t="shared" si="9"/>
        <v>188</v>
      </c>
      <c r="AA30" s="3">
        <f t="shared" si="2"/>
        <v>0</v>
      </c>
    </row>
    <row r="31" spans="1:27" s="62" customFormat="1" ht="68.25" customHeight="1">
      <c r="A31" s="89" t="s">
        <v>77</v>
      </c>
      <c r="B31" s="89" t="s">
        <v>78</v>
      </c>
      <c r="C31" s="90">
        <f aca="true" t="shared" si="10" ref="C31:Z31">C32</f>
        <v>0</v>
      </c>
      <c r="D31" s="90">
        <f t="shared" si="10"/>
        <v>0</v>
      </c>
      <c r="E31" s="90">
        <f t="shared" si="10"/>
        <v>0</v>
      </c>
      <c r="F31" s="90">
        <f t="shared" si="10"/>
        <v>0</v>
      </c>
      <c r="G31" s="90">
        <f t="shared" si="10"/>
        <v>1</v>
      </c>
      <c r="H31" s="90">
        <f t="shared" si="10"/>
        <v>2</v>
      </c>
      <c r="I31" s="90">
        <f t="shared" si="10"/>
        <v>1</v>
      </c>
      <c r="J31" s="90">
        <f t="shared" si="10"/>
        <v>1</v>
      </c>
      <c r="K31" s="90">
        <f t="shared" si="10"/>
        <v>555</v>
      </c>
      <c r="L31" s="90">
        <f t="shared" si="10"/>
        <v>367</v>
      </c>
      <c r="M31" s="90">
        <f t="shared" si="10"/>
        <v>303</v>
      </c>
      <c r="N31" s="90">
        <f t="shared" si="10"/>
        <v>64</v>
      </c>
      <c r="O31" s="90">
        <f t="shared" si="10"/>
        <v>30</v>
      </c>
      <c r="P31" s="90">
        <f t="shared" si="10"/>
        <v>30</v>
      </c>
      <c r="Q31" s="90">
        <f t="shared" si="10"/>
        <v>4</v>
      </c>
      <c r="R31" s="91">
        <f t="shared" si="10"/>
        <v>46</v>
      </c>
      <c r="S31" s="91">
        <f t="shared" si="10"/>
        <v>18</v>
      </c>
      <c r="T31" s="90">
        <f t="shared" si="10"/>
        <v>0</v>
      </c>
      <c r="U31" s="90">
        <f t="shared" si="10"/>
        <v>0</v>
      </c>
      <c r="V31" s="91">
        <f t="shared" si="10"/>
        <v>0</v>
      </c>
      <c r="W31" s="91">
        <f t="shared" si="10"/>
        <v>0</v>
      </c>
      <c r="X31" s="90">
        <f t="shared" si="10"/>
        <v>0</v>
      </c>
      <c r="Y31" s="90">
        <f t="shared" si="10"/>
        <v>0</v>
      </c>
      <c r="Z31" s="90">
        <f t="shared" si="10"/>
        <v>64</v>
      </c>
      <c r="AA31" s="3">
        <f t="shared" si="2"/>
        <v>0</v>
      </c>
    </row>
    <row r="32" spans="1:28" ht="39">
      <c r="A32" s="63" t="s">
        <v>79</v>
      </c>
      <c r="B32" s="63" t="s">
        <v>80</v>
      </c>
      <c r="C32" s="85"/>
      <c r="D32" s="66"/>
      <c r="E32" s="85"/>
      <c r="F32" s="66"/>
      <c r="G32" s="85">
        <v>1</v>
      </c>
      <c r="H32" s="66">
        <v>2</v>
      </c>
      <c r="I32" s="85">
        <v>1</v>
      </c>
      <c r="J32" s="66">
        <v>1</v>
      </c>
      <c r="K32" s="66">
        <v>555</v>
      </c>
      <c r="L32" s="66">
        <v>367</v>
      </c>
      <c r="M32" s="66">
        <f>L32-N32</f>
        <v>303</v>
      </c>
      <c r="N32" s="66">
        <f>SUM(O32:Q32)</f>
        <v>64</v>
      </c>
      <c r="O32" s="66">
        <v>30</v>
      </c>
      <c r="P32" s="66">
        <v>30</v>
      </c>
      <c r="Q32" s="66">
        <v>4</v>
      </c>
      <c r="R32" s="67">
        <v>46</v>
      </c>
      <c r="S32" s="67">
        <v>18</v>
      </c>
      <c r="T32" s="66"/>
      <c r="U32" s="66"/>
      <c r="V32" s="67"/>
      <c r="W32" s="67"/>
      <c r="X32" s="66"/>
      <c r="Y32" s="66"/>
      <c r="Z32" s="9">
        <f>SUM(R32:Y32)</f>
        <v>64</v>
      </c>
      <c r="AA32" s="3">
        <f t="shared" si="2"/>
        <v>0</v>
      </c>
      <c r="AB32" s="3">
        <v>1</v>
      </c>
    </row>
    <row r="33" spans="1:27" ht="12.75">
      <c r="A33" s="63" t="s">
        <v>81</v>
      </c>
      <c r="B33" s="63" t="s">
        <v>82</v>
      </c>
      <c r="C33" s="85"/>
      <c r="D33" s="66"/>
      <c r="E33" s="85"/>
      <c r="F33" s="66"/>
      <c r="G33" s="85">
        <v>1</v>
      </c>
      <c r="H33" s="66">
        <v>2</v>
      </c>
      <c r="I33" s="85"/>
      <c r="J33" s="66"/>
      <c r="K33" s="66"/>
      <c r="L33" s="66">
        <v>144</v>
      </c>
      <c r="M33" s="66">
        <f>L33-N33</f>
        <v>0</v>
      </c>
      <c r="N33" s="66">
        <f>SUM(O33:Q33)</f>
        <v>144</v>
      </c>
      <c r="O33" s="66"/>
      <c r="P33" s="66">
        <v>144</v>
      </c>
      <c r="Q33" s="66"/>
      <c r="R33" s="67">
        <v>80</v>
      </c>
      <c r="S33" s="67">
        <v>64</v>
      </c>
      <c r="T33" s="66"/>
      <c r="U33" s="66"/>
      <c r="V33" s="67"/>
      <c r="W33" s="67"/>
      <c r="X33" s="66"/>
      <c r="Y33" s="66"/>
      <c r="Z33" s="9">
        <f>SUM(R33:Y33)</f>
        <v>144</v>
      </c>
      <c r="AA33" s="3">
        <f t="shared" si="2"/>
        <v>0</v>
      </c>
    </row>
    <row r="34" spans="1:27" ht="27" customHeight="1">
      <c r="A34" s="63" t="s">
        <v>83</v>
      </c>
      <c r="B34" s="63" t="str">
        <f>B58</f>
        <v>Производственная (по профилю специальности) практика</v>
      </c>
      <c r="C34" s="85"/>
      <c r="D34" s="66"/>
      <c r="E34" s="85"/>
      <c r="F34" s="66"/>
      <c r="G34" s="85">
        <v>1</v>
      </c>
      <c r="H34" s="66">
        <v>2</v>
      </c>
      <c r="I34" s="85"/>
      <c r="J34" s="66"/>
      <c r="K34" s="66"/>
      <c r="L34" s="66">
        <v>18</v>
      </c>
      <c r="M34" s="66">
        <f>L34-N34</f>
        <v>0</v>
      </c>
      <c r="N34" s="66">
        <f>SUM(O34:Q34)</f>
        <v>18</v>
      </c>
      <c r="O34" s="66"/>
      <c r="P34" s="66">
        <v>18</v>
      </c>
      <c r="Q34" s="66"/>
      <c r="R34" s="67"/>
      <c r="S34" s="67">
        <v>18</v>
      </c>
      <c r="T34" s="66"/>
      <c r="U34" s="66"/>
      <c r="V34" s="67"/>
      <c r="W34" s="67"/>
      <c r="X34" s="66"/>
      <c r="Y34" s="66"/>
      <c r="Z34" s="9">
        <f>SUM(R34:Y34)</f>
        <v>18</v>
      </c>
      <c r="AA34" s="3">
        <f t="shared" si="2"/>
        <v>0</v>
      </c>
    </row>
    <row r="35" spans="1:27" ht="12.75">
      <c r="A35" s="63" t="s">
        <v>84</v>
      </c>
      <c r="B35" s="63" t="s">
        <v>85</v>
      </c>
      <c r="C35" s="85">
        <v>1</v>
      </c>
      <c r="D35" s="66">
        <v>2</v>
      </c>
      <c r="E35" s="85"/>
      <c r="F35" s="66"/>
      <c r="G35" s="85"/>
      <c r="H35" s="66"/>
      <c r="I35" s="85"/>
      <c r="J35" s="66"/>
      <c r="K35" s="66"/>
      <c r="L35" s="66"/>
      <c r="M35" s="66">
        <f>L35-N35</f>
        <v>0</v>
      </c>
      <c r="N35" s="66">
        <f>SUM(O35:Q35)</f>
        <v>0</v>
      </c>
      <c r="O35" s="66"/>
      <c r="P35" s="66"/>
      <c r="Q35" s="66"/>
      <c r="R35" s="67"/>
      <c r="S35" s="67"/>
      <c r="T35" s="66"/>
      <c r="U35" s="66"/>
      <c r="V35" s="67"/>
      <c r="W35" s="67"/>
      <c r="X35" s="66"/>
      <c r="Y35" s="66"/>
      <c r="Z35" s="9">
        <f>SUM(R35:Y35)</f>
        <v>0</v>
      </c>
      <c r="AA35" s="3">
        <f t="shared" si="2"/>
        <v>0</v>
      </c>
    </row>
    <row r="36" spans="1:27" s="62" customFormat="1" ht="99" customHeight="1">
      <c r="A36" s="89" t="s">
        <v>86</v>
      </c>
      <c r="B36" s="89" t="s">
        <v>87</v>
      </c>
      <c r="C36" s="90">
        <f>C38+C37</f>
        <v>0</v>
      </c>
      <c r="D36" s="90">
        <f aca="true" t="shared" si="11" ref="D36:Z36">D38+D37</f>
        <v>0</v>
      </c>
      <c r="E36" s="90">
        <f>E38+E37</f>
        <v>1</v>
      </c>
      <c r="F36" s="90">
        <f>F38+F37</f>
        <v>4</v>
      </c>
      <c r="G36" s="90">
        <f t="shared" si="11"/>
        <v>1</v>
      </c>
      <c r="H36" s="90">
        <f t="shared" si="11"/>
        <v>4</v>
      </c>
      <c r="I36" s="90">
        <f t="shared" si="11"/>
        <v>2</v>
      </c>
      <c r="J36" s="90">
        <f t="shared" si="11"/>
        <v>6</v>
      </c>
      <c r="K36" s="90">
        <f t="shared" si="11"/>
        <v>610</v>
      </c>
      <c r="L36" s="90">
        <f t="shared" si="11"/>
        <v>358</v>
      </c>
      <c r="M36" s="90">
        <f t="shared" si="11"/>
        <v>298</v>
      </c>
      <c r="N36" s="90">
        <f t="shared" si="11"/>
        <v>60</v>
      </c>
      <c r="O36" s="90">
        <f t="shared" si="11"/>
        <v>42</v>
      </c>
      <c r="P36" s="90">
        <f t="shared" si="11"/>
        <v>18</v>
      </c>
      <c r="Q36" s="90">
        <f t="shared" si="11"/>
        <v>0</v>
      </c>
      <c r="R36" s="91">
        <f t="shared" si="11"/>
        <v>0</v>
      </c>
      <c r="S36" s="91">
        <f t="shared" si="11"/>
        <v>0</v>
      </c>
      <c r="T36" s="90">
        <f t="shared" si="11"/>
        <v>52</v>
      </c>
      <c r="U36" s="90">
        <f t="shared" si="11"/>
        <v>8</v>
      </c>
      <c r="V36" s="91">
        <f t="shared" si="11"/>
        <v>0</v>
      </c>
      <c r="W36" s="91">
        <f t="shared" si="11"/>
        <v>0</v>
      </c>
      <c r="X36" s="90">
        <f t="shared" si="11"/>
        <v>0</v>
      </c>
      <c r="Y36" s="90">
        <f t="shared" si="11"/>
        <v>0</v>
      </c>
      <c r="Z36" s="90">
        <f t="shared" si="11"/>
        <v>60</v>
      </c>
      <c r="AA36" s="3">
        <f t="shared" si="2"/>
        <v>0</v>
      </c>
    </row>
    <row r="37" spans="1:28" ht="52.5">
      <c r="A37" s="63" t="s">
        <v>88</v>
      </c>
      <c r="B37" s="63" t="s">
        <v>89</v>
      </c>
      <c r="C37" s="85"/>
      <c r="D37" s="66"/>
      <c r="E37" s="85"/>
      <c r="F37" s="66"/>
      <c r="G37" s="85">
        <v>1</v>
      </c>
      <c r="H37" s="66">
        <v>4</v>
      </c>
      <c r="I37" s="85">
        <v>1</v>
      </c>
      <c r="J37" s="66">
        <v>3</v>
      </c>
      <c r="K37" s="66">
        <v>560</v>
      </c>
      <c r="L37" s="66">
        <v>334</v>
      </c>
      <c r="M37" s="66">
        <f>L37-N37</f>
        <v>286</v>
      </c>
      <c r="N37" s="66">
        <f>SUM(O37:Q37)</f>
        <v>48</v>
      </c>
      <c r="O37" s="66">
        <v>38</v>
      </c>
      <c r="P37" s="66">
        <v>10</v>
      </c>
      <c r="Q37" s="66"/>
      <c r="R37" s="67"/>
      <c r="S37" s="67"/>
      <c r="T37" s="66">
        <v>42</v>
      </c>
      <c r="U37" s="66">
        <v>6</v>
      </c>
      <c r="V37" s="67"/>
      <c r="W37" s="67"/>
      <c r="X37" s="66"/>
      <c r="Y37" s="66"/>
      <c r="Z37" s="9">
        <f>SUM(R37:Y37)</f>
        <v>48</v>
      </c>
      <c r="AA37" s="3">
        <f t="shared" si="2"/>
        <v>0</v>
      </c>
      <c r="AB37" s="3">
        <v>1</v>
      </c>
    </row>
    <row r="38" spans="1:28" ht="39">
      <c r="A38" s="63" t="s">
        <v>90</v>
      </c>
      <c r="B38" s="63" t="s">
        <v>91</v>
      </c>
      <c r="C38" s="85"/>
      <c r="D38" s="66"/>
      <c r="E38" s="85">
        <v>1</v>
      </c>
      <c r="F38" s="66">
        <v>4</v>
      </c>
      <c r="G38" s="85"/>
      <c r="H38" s="66"/>
      <c r="I38" s="85">
        <v>1</v>
      </c>
      <c r="J38" s="66">
        <v>3</v>
      </c>
      <c r="K38" s="66">
        <v>50</v>
      </c>
      <c r="L38" s="66">
        <v>24</v>
      </c>
      <c r="M38" s="66">
        <f>L38-N38</f>
        <v>12</v>
      </c>
      <c r="N38" s="66">
        <f>SUM(O38:Q38)</f>
        <v>12</v>
      </c>
      <c r="O38" s="66">
        <v>4</v>
      </c>
      <c r="P38" s="66">
        <v>8</v>
      </c>
      <c r="Q38" s="66"/>
      <c r="R38" s="67"/>
      <c r="S38" s="67"/>
      <c r="T38" s="66">
        <v>10</v>
      </c>
      <c r="U38" s="66">
        <v>2</v>
      </c>
      <c r="V38" s="67"/>
      <c r="W38" s="67"/>
      <c r="X38" s="66"/>
      <c r="Y38" s="66"/>
      <c r="Z38" s="9">
        <f>SUM(R38:Y38)</f>
        <v>12</v>
      </c>
      <c r="AA38" s="3">
        <f t="shared" si="2"/>
        <v>0</v>
      </c>
      <c r="AB38" s="3">
        <v>1</v>
      </c>
    </row>
    <row r="39" spans="1:27" ht="12.75">
      <c r="A39" s="63" t="s">
        <v>92</v>
      </c>
      <c r="B39" s="63" t="s">
        <v>82</v>
      </c>
      <c r="C39" s="85"/>
      <c r="D39" s="66"/>
      <c r="E39" s="85"/>
      <c r="F39" s="66"/>
      <c r="G39" s="85">
        <v>1</v>
      </c>
      <c r="H39" s="66">
        <v>4</v>
      </c>
      <c r="I39" s="85"/>
      <c r="J39" s="66"/>
      <c r="K39" s="66"/>
      <c r="L39" s="66">
        <v>54</v>
      </c>
      <c r="M39" s="66">
        <f>L39-N39</f>
        <v>0</v>
      </c>
      <c r="N39" s="66">
        <f>SUM(O39:Q39)</f>
        <v>54</v>
      </c>
      <c r="O39" s="66"/>
      <c r="P39" s="66">
        <v>54</v>
      </c>
      <c r="Q39" s="66"/>
      <c r="R39" s="67"/>
      <c r="S39" s="67"/>
      <c r="T39" s="66">
        <v>24</v>
      </c>
      <c r="U39" s="66">
        <v>30</v>
      </c>
      <c r="V39" s="67"/>
      <c r="W39" s="67"/>
      <c r="X39" s="66"/>
      <c r="Y39" s="66"/>
      <c r="Z39" s="9">
        <f>SUM(R39:Y39)</f>
        <v>54</v>
      </c>
      <c r="AA39" s="3">
        <f t="shared" si="2"/>
        <v>0</v>
      </c>
    </row>
    <row r="40" spans="1:27" ht="24.75" customHeight="1">
      <c r="A40" s="63" t="s">
        <v>93</v>
      </c>
      <c r="B40" s="63" t="str">
        <f>B34</f>
        <v>Производственная (по профилю специальности) практика</v>
      </c>
      <c r="C40" s="85"/>
      <c r="D40" s="66"/>
      <c r="E40" s="85"/>
      <c r="F40" s="66"/>
      <c r="G40" s="85">
        <v>1</v>
      </c>
      <c r="H40" s="66">
        <v>4</v>
      </c>
      <c r="I40" s="85"/>
      <c r="J40" s="66"/>
      <c r="K40" s="66"/>
      <c r="L40" s="66">
        <v>36</v>
      </c>
      <c r="M40" s="66">
        <f>L40-N40</f>
        <v>0</v>
      </c>
      <c r="N40" s="66">
        <f>SUM(O40:Q40)</f>
        <v>36</v>
      </c>
      <c r="O40" s="66"/>
      <c r="P40" s="66">
        <v>36</v>
      </c>
      <c r="Q40" s="66"/>
      <c r="R40" s="67"/>
      <c r="S40" s="67"/>
      <c r="T40" s="66">
        <v>20</v>
      </c>
      <c r="U40" s="66">
        <v>16</v>
      </c>
      <c r="V40" s="67"/>
      <c r="W40" s="67"/>
      <c r="X40" s="66"/>
      <c r="Y40" s="66"/>
      <c r="Z40" s="9">
        <f>SUM(R40:Y40)</f>
        <v>36</v>
      </c>
      <c r="AA40" s="3">
        <f t="shared" si="2"/>
        <v>0</v>
      </c>
    </row>
    <row r="41" spans="1:27" ht="12.75">
      <c r="A41" s="63" t="s">
        <v>94</v>
      </c>
      <c r="B41" s="63" t="s">
        <v>85</v>
      </c>
      <c r="C41" s="85">
        <v>1</v>
      </c>
      <c r="D41" s="66">
        <v>4</v>
      </c>
      <c r="E41" s="85"/>
      <c r="F41" s="66"/>
      <c r="G41" s="85"/>
      <c r="H41" s="66"/>
      <c r="I41" s="85"/>
      <c r="J41" s="66"/>
      <c r="K41" s="66"/>
      <c r="L41" s="66"/>
      <c r="M41" s="66">
        <f>L41-N41</f>
        <v>0</v>
      </c>
      <c r="N41" s="66">
        <f>SUM(O41:Q41)</f>
        <v>0</v>
      </c>
      <c r="O41" s="66"/>
      <c r="P41" s="66"/>
      <c r="Q41" s="66"/>
      <c r="R41" s="67"/>
      <c r="S41" s="67"/>
      <c r="T41" s="66"/>
      <c r="U41" s="66"/>
      <c r="V41" s="67"/>
      <c r="W41" s="67"/>
      <c r="X41" s="66"/>
      <c r="Y41" s="66"/>
      <c r="Z41" s="9">
        <f>SUM(R41:Y41)</f>
        <v>0</v>
      </c>
      <c r="AA41" s="3">
        <f t="shared" si="2"/>
        <v>0</v>
      </c>
    </row>
    <row r="42" spans="1:27" s="62" customFormat="1" ht="60" customHeight="1">
      <c r="A42" s="89" t="s">
        <v>95</v>
      </c>
      <c r="B42" s="89" t="s">
        <v>96</v>
      </c>
      <c r="C42" s="90">
        <f aca="true" t="shared" si="12" ref="C42:Z42">C43</f>
        <v>0</v>
      </c>
      <c r="D42" s="90">
        <f t="shared" si="12"/>
        <v>0</v>
      </c>
      <c r="E42" s="90">
        <f t="shared" si="12"/>
        <v>0</v>
      </c>
      <c r="F42" s="90">
        <f t="shared" si="12"/>
        <v>0</v>
      </c>
      <c r="G42" s="90">
        <f t="shared" si="12"/>
        <v>1</v>
      </c>
      <c r="H42" s="90">
        <f t="shared" si="12"/>
        <v>6</v>
      </c>
      <c r="I42" s="90">
        <f t="shared" si="12"/>
        <v>1</v>
      </c>
      <c r="J42" s="90">
        <f t="shared" si="12"/>
        <v>5</v>
      </c>
      <c r="K42" s="90">
        <f t="shared" si="12"/>
        <v>117</v>
      </c>
      <c r="L42" s="90">
        <f t="shared" si="12"/>
        <v>101</v>
      </c>
      <c r="M42" s="90">
        <f t="shared" si="12"/>
        <v>89</v>
      </c>
      <c r="N42" s="90">
        <f t="shared" si="12"/>
        <v>12</v>
      </c>
      <c r="O42" s="90">
        <f t="shared" si="12"/>
        <v>8</v>
      </c>
      <c r="P42" s="90">
        <f t="shared" si="12"/>
        <v>4</v>
      </c>
      <c r="Q42" s="90">
        <f t="shared" si="12"/>
        <v>0</v>
      </c>
      <c r="R42" s="91">
        <f t="shared" si="12"/>
        <v>0</v>
      </c>
      <c r="S42" s="91">
        <f t="shared" si="12"/>
        <v>0</v>
      </c>
      <c r="T42" s="90">
        <f t="shared" si="12"/>
        <v>0</v>
      </c>
      <c r="U42" s="90">
        <f t="shared" si="12"/>
        <v>0</v>
      </c>
      <c r="V42" s="91">
        <f t="shared" si="12"/>
        <v>10</v>
      </c>
      <c r="W42" s="91">
        <f t="shared" si="12"/>
        <v>2</v>
      </c>
      <c r="X42" s="90">
        <f t="shared" si="12"/>
        <v>0</v>
      </c>
      <c r="Y42" s="90">
        <f t="shared" si="12"/>
        <v>0</v>
      </c>
      <c r="Z42" s="90">
        <f t="shared" si="12"/>
        <v>12</v>
      </c>
      <c r="AA42" s="3">
        <f t="shared" si="2"/>
        <v>0</v>
      </c>
    </row>
    <row r="43" spans="1:27" ht="26.25">
      <c r="A43" s="63" t="s">
        <v>97</v>
      </c>
      <c r="B43" s="63" t="s">
        <v>98</v>
      </c>
      <c r="C43" s="85"/>
      <c r="D43" s="66"/>
      <c r="E43" s="85"/>
      <c r="F43" s="66"/>
      <c r="G43" s="85">
        <v>1</v>
      </c>
      <c r="H43" s="66">
        <v>6</v>
      </c>
      <c r="I43" s="85">
        <v>1</v>
      </c>
      <c r="J43" s="66">
        <v>5</v>
      </c>
      <c r="K43" s="66">
        <v>117</v>
      </c>
      <c r="L43" s="66">
        <v>101</v>
      </c>
      <c r="M43" s="66">
        <f>L43-N43</f>
        <v>89</v>
      </c>
      <c r="N43" s="66">
        <f>SUM(O43:Q43)</f>
        <v>12</v>
      </c>
      <c r="O43" s="66">
        <v>8</v>
      </c>
      <c r="P43" s="66">
        <v>4</v>
      </c>
      <c r="Q43" s="66"/>
      <c r="R43" s="67"/>
      <c r="S43" s="67"/>
      <c r="T43" s="66"/>
      <c r="U43" s="66"/>
      <c r="V43" s="67">
        <v>10</v>
      </c>
      <c r="W43" s="67">
        <v>2</v>
      </c>
      <c r="X43" s="66"/>
      <c r="Y43" s="66"/>
      <c r="Z43" s="9">
        <f>SUM(R43:Y43)</f>
        <v>12</v>
      </c>
      <c r="AA43" s="3">
        <f t="shared" si="2"/>
        <v>0</v>
      </c>
    </row>
    <row r="44" spans="1:27" ht="27.75" customHeight="1">
      <c r="A44" s="63" t="s">
        <v>99</v>
      </c>
      <c r="B44" s="63" t="str">
        <f>B40</f>
        <v>Производственная (по профилю специальности) практика</v>
      </c>
      <c r="C44" s="85"/>
      <c r="D44" s="66"/>
      <c r="E44" s="85"/>
      <c r="F44" s="66"/>
      <c r="G44" s="85">
        <v>1</v>
      </c>
      <c r="H44" s="66">
        <v>6</v>
      </c>
      <c r="I44" s="85"/>
      <c r="J44" s="66"/>
      <c r="K44" s="66">
        <v>36</v>
      </c>
      <c r="L44" s="66">
        <v>36</v>
      </c>
      <c r="M44" s="66">
        <f>L44-N44</f>
        <v>0</v>
      </c>
      <c r="N44" s="66">
        <f>SUM(O44:Q44)</f>
        <v>36</v>
      </c>
      <c r="O44" s="66"/>
      <c r="P44" s="66">
        <v>36</v>
      </c>
      <c r="Q44" s="66"/>
      <c r="R44" s="67"/>
      <c r="S44" s="67"/>
      <c r="T44" s="66"/>
      <c r="U44" s="66"/>
      <c r="V44" s="67"/>
      <c r="W44" s="67">
        <v>36</v>
      </c>
      <c r="X44" s="66"/>
      <c r="Y44" s="66"/>
      <c r="Z44" s="9">
        <f>SUM(R44:Y44)</f>
        <v>36</v>
      </c>
      <c r="AA44" s="3">
        <f t="shared" si="2"/>
        <v>0</v>
      </c>
    </row>
    <row r="45" spans="1:27" ht="12.75">
      <c r="A45" s="63" t="s">
        <v>100</v>
      </c>
      <c r="B45" s="63" t="s">
        <v>85</v>
      </c>
      <c r="C45" s="85">
        <v>1</v>
      </c>
      <c r="D45" s="66">
        <v>6</v>
      </c>
      <c r="E45" s="85"/>
      <c r="F45" s="66"/>
      <c r="G45" s="85"/>
      <c r="H45" s="66"/>
      <c r="I45" s="85"/>
      <c r="J45" s="66"/>
      <c r="K45" s="66"/>
      <c r="L45" s="66"/>
      <c r="M45" s="66">
        <f>L45-N45</f>
        <v>0</v>
      </c>
      <c r="N45" s="66">
        <f>SUM(O45:Q45)</f>
        <v>0</v>
      </c>
      <c r="O45" s="66"/>
      <c r="P45" s="66"/>
      <c r="Q45" s="66"/>
      <c r="R45" s="67"/>
      <c r="S45" s="67"/>
      <c r="T45" s="66"/>
      <c r="U45" s="66"/>
      <c r="V45" s="67"/>
      <c r="W45" s="67"/>
      <c r="X45" s="66"/>
      <c r="Y45" s="66"/>
      <c r="Z45" s="9">
        <f>SUM(R45:Y45)</f>
        <v>0</v>
      </c>
      <c r="AA45" s="3">
        <f t="shared" si="2"/>
        <v>0</v>
      </c>
    </row>
    <row r="46" spans="1:27" s="62" customFormat="1" ht="54.75" customHeight="1">
      <c r="A46" s="89" t="s">
        <v>101</v>
      </c>
      <c r="B46" s="89" t="s">
        <v>102</v>
      </c>
      <c r="C46" s="90">
        <f>C48+C47</f>
        <v>0</v>
      </c>
      <c r="D46" s="90">
        <f aca="true" t="shared" si="13" ref="D46:Z46">D48+D47</f>
        <v>0</v>
      </c>
      <c r="E46" s="90">
        <f>E48+E47</f>
        <v>1</v>
      </c>
      <c r="F46" s="90">
        <f>F48+F47</f>
        <v>6</v>
      </c>
      <c r="G46" s="90">
        <f t="shared" si="13"/>
        <v>1</v>
      </c>
      <c r="H46" s="90">
        <f t="shared" si="13"/>
        <v>7</v>
      </c>
      <c r="I46" s="90">
        <f t="shared" si="13"/>
        <v>2</v>
      </c>
      <c r="J46" s="90">
        <f t="shared" si="13"/>
        <v>6</v>
      </c>
      <c r="K46" s="90">
        <f t="shared" si="13"/>
        <v>492</v>
      </c>
      <c r="L46" s="90">
        <f t="shared" si="13"/>
        <v>356</v>
      </c>
      <c r="M46" s="90">
        <f t="shared" si="13"/>
        <v>304</v>
      </c>
      <c r="N46" s="90">
        <f t="shared" si="13"/>
        <v>52</v>
      </c>
      <c r="O46" s="90">
        <f t="shared" si="13"/>
        <v>32</v>
      </c>
      <c r="P46" s="90">
        <f t="shared" si="13"/>
        <v>16</v>
      </c>
      <c r="Q46" s="90">
        <f t="shared" si="13"/>
        <v>4</v>
      </c>
      <c r="R46" s="91">
        <f t="shared" si="13"/>
        <v>0</v>
      </c>
      <c r="S46" s="91">
        <f t="shared" si="13"/>
        <v>0</v>
      </c>
      <c r="T46" s="90">
        <f t="shared" si="13"/>
        <v>0</v>
      </c>
      <c r="U46" s="90">
        <f t="shared" si="13"/>
        <v>0</v>
      </c>
      <c r="V46" s="91">
        <f t="shared" si="13"/>
        <v>42</v>
      </c>
      <c r="W46" s="91">
        <f t="shared" si="13"/>
        <v>10</v>
      </c>
      <c r="X46" s="90">
        <f t="shared" si="13"/>
        <v>0</v>
      </c>
      <c r="Y46" s="90">
        <f t="shared" si="13"/>
        <v>0</v>
      </c>
      <c r="Z46" s="90">
        <f t="shared" si="13"/>
        <v>52</v>
      </c>
      <c r="AA46" s="3">
        <f t="shared" si="2"/>
        <v>0</v>
      </c>
    </row>
    <row r="47" spans="1:28" ht="39">
      <c r="A47" s="63" t="s">
        <v>103</v>
      </c>
      <c r="B47" s="63" t="s">
        <v>104</v>
      </c>
      <c r="C47" s="85"/>
      <c r="D47" s="66"/>
      <c r="E47" s="85"/>
      <c r="F47" s="66"/>
      <c r="G47" s="85">
        <v>1</v>
      </c>
      <c r="H47" s="66">
        <v>7</v>
      </c>
      <c r="I47" s="85">
        <v>1</v>
      </c>
      <c r="J47" s="66">
        <v>6</v>
      </c>
      <c r="K47" s="66">
        <v>211</v>
      </c>
      <c r="L47" s="66">
        <v>232</v>
      </c>
      <c r="M47" s="66">
        <f>L47-N47</f>
        <v>202</v>
      </c>
      <c r="N47" s="66">
        <f>SUM(O47:Q47)</f>
        <v>30</v>
      </c>
      <c r="O47" s="66">
        <v>16</v>
      </c>
      <c r="P47" s="66">
        <v>14</v>
      </c>
      <c r="Q47" s="66"/>
      <c r="R47" s="67"/>
      <c r="S47" s="67"/>
      <c r="T47" s="66"/>
      <c r="U47" s="66"/>
      <c r="V47" s="67">
        <v>30</v>
      </c>
      <c r="W47" s="67"/>
      <c r="X47" s="66"/>
      <c r="Y47" s="66"/>
      <c r="Z47" s="9">
        <f>SUM(R47:Y47)</f>
        <v>30</v>
      </c>
      <c r="AA47" s="3">
        <f t="shared" si="2"/>
        <v>0</v>
      </c>
      <c r="AB47" s="3">
        <v>1</v>
      </c>
    </row>
    <row r="48" spans="1:28" ht="39">
      <c r="A48" s="63" t="s">
        <v>105</v>
      </c>
      <c r="B48" s="63" t="s">
        <v>106</v>
      </c>
      <c r="C48" s="85"/>
      <c r="D48" s="66"/>
      <c r="E48" s="85">
        <v>1</v>
      </c>
      <c r="F48" s="66">
        <v>6</v>
      </c>
      <c r="G48" s="85"/>
      <c r="H48" s="66"/>
      <c r="I48" s="85">
        <v>1</v>
      </c>
      <c r="J48" s="66"/>
      <c r="K48" s="66">
        <v>281</v>
      </c>
      <c r="L48" s="66">
        <v>124</v>
      </c>
      <c r="M48" s="66">
        <f>L48-N48</f>
        <v>102</v>
      </c>
      <c r="N48" s="66">
        <f>SUM(O48:Q48)</f>
        <v>22</v>
      </c>
      <c r="O48" s="66">
        <v>16</v>
      </c>
      <c r="P48" s="66">
        <v>2</v>
      </c>
      <c r="Q48" s="66">
        <v>4</v>
      </c>
      <c r="R48" s="67"/>
      <c r="S48" s="67"/>
      <c r="T48" s="66"/>
      <c r="U48" s="66"/>
      <c r="V48" s="67">
        <v>12</v>
      </c>
      <c r="W48" s="67">
        <v>10</v>
      </c>
      <c r="X48" s="66"/>
      <c r="Y48" s="66"/>
      <c r="Z48" s="9">
        <f>SUM(R48:Y48)</f>
        <v>22</v>
      </c>
      <c r="AA48" s="3">
        <f t="shared" si="2"/>
        <v>0</v>
      </c>
      <c r="AB48" s="3">
        <v>1</v>
      </c>
    </row>
    <row r="49" spans="1:27" ht="12.75">
      <c r="A49" s="63" t="s">
        <v>107</v>
      </c>
      <c r="B49" s="63" t="s">
        <v>82</v>
      </c>
      <c r="C49" s="85"/>
      <c r="D49" s="66"/>
      <c r="E49" s="85">
        <v>1</v>
      </c>
      <c r="F49" s="66">
        <v>5</v>
      </c>
      <c r="G49" s="85"/>
      <c r="H49" s="66"/>
      <c r="I49" s="85"/>
      <c r="J49" s="66"/>
      <c r="K49" s="66"/>
      <c r="L49" s="66">
        <v>18</v>
      </c>
      <c r="M49" s="66">
        <v>18</v>
      </c>
      <c r="N49" s="66">
        <f>SUM(O49:Q49)</f>
        <v>18</v>
      </c>
      <c r="O49" s="66"/>
      <c r="P49" s="66">
        <v>18</v>
      </c>
      <c r="Q49" s="66"/>
      <c r="R49" s="67"/>
      <c r="S49" s="67"/>
      <c r="T49" s="66"/>
      <c r="U49" s="66"/>
      <c r="V49" s="67">
        <v>18</v>
      </c>
      <c r="W49" s="67"/>
      <c r="X49" s="66"/>
      <c r="Y49" s="66"/>
      <c r="Z49" s="9">
        <f>SUM(R49:Y49)</f>
        <v>18</v>
      </c>
      <c r="AA49" s="3">
        <f t="shared" si="2"/>
        <v>0</v>
      </c>
    </row>
    <row r="50" spans="1:27" ht="27" customHeight="1">
      <c r="A50" s="63" t="s">
        <v>108</v>
      </c>
      <c r="B50" s="63" t="str">
        <f>B44</f>
        <v>Производственная (по профилю специальности) практика</v>
      </c>
      <c r="C50" s="85"/>
      <c r="D50" s="66"/>
      <c r="E50" s="85">
        <v>1</v>
      </c>
      <c r="F50" s="66">
        <v>5</v>
      </c>
      <c r="G50" s="85"/>
      <c r="H50" s="66"/>
      <c r="I50" s="85"/>
      <c r="J50" s="66"/>
      <c r="K50" s="66"/>
      <c r="L50" s="66">
        <v>54</v>
      </c>
      <c r="M50" s="66">
        <f>L50-N50</f>
        <v>0</v>
      </c>
      <c r="N50" s="66">
        <f>SUM(O50:Q50)</f>
        <v>54</v>
      </c>
      <c r="O50" s="66"/>
      <c r="P50" s="66">
        <v>54</v>
      </c>
      <c r="Q50" s="66"/>
      <c r="R50" s="67"/>
      <c r="S50" s="67"/>
      <c r="T50" s="66"/>
      <c r="U50" s="66"/>
      <c r="V50" s="67">
        <v>54</v>
      </c>
      <c r="W50" s="67"/>
      <c r="X50" s="66"/>
      <c r="Y50" s="66"/>
      <c r="Z50" s="9">
        <f>SUM(R50:Y50)</f>
        <v>54</v>
      </c>
      <c r="AA50" s="3">
        <f t="shared" si="2"/>
        <v>0</v>
      </c>
    </row>
    <row r="51" spans="1:27" ht="12.75">
      <c r="A51" s="63" t="s">
        <v>109</v>
      </c>
      <c r="B51" s="63" t="s">
        <v>85</v>
      </c>
      <c r="C51" s="85">
        <v>1</v>
      </c>
      <c r="D51" s="66">
        <v>5</v>
      </c>
      <c r="E51" s="85"/>
      <c r="F51" s="66"/>
      <c r="G51" s="85"/>
      <c r="H51" s="66"/>
      <c r="I51" s="85"/>
      <c r="J51" s="66"/>
      <c r="K51" s="66"/>
      <c r="L51" s="66"/>
      <c r="M51" s="66">
        <f>L51-N51</f>
        <v>0</v>
      </c>
      <c r="N51" s="66">
        <f>SUM(O51:Q51)</f>
        <v>0</v>
      </c>
      <c r="O51" s="66"/>
      <c r="P51" s="66"/>
      <c r="Q51" s="66"/>
      <c r="R51" s="67"/>
      <c r="S51" s="67"/>
      <c r="T51" s="66"/>
      <c r="U51" s="66"/>
      <c r="V51" s="67"/>
      <c r="W51" s="67"/>
      <c r="X51" s="66"/>
      <c r="Y51" s="66"/>
      <c r="Z51" s="9">
        <f>SUM(R51:Y51)</f>
        <v>0</v>
      </c>
      <c r="AA51" s="3">
        <f t="shared" si="2"/>
        <v>0</v>
      </c>
    </row>
    <row r="52" spans="1:26" ht="41.25">
      <c r="A52" s="89" t="s">
        <v>110</v>
      </c>
      <c r="B52" s="89" t="s">
        <v>111</v>
      </c>
      <c r="C52" s="85"/>
      <c r="D52" s="66"/>
      <c r="E52" s="85"/>
      <c r="F52" s="66"/>
      <c r="G52" s="85"/>
      <c r="H52" s="66"/>
      <c r="I52" s="85"/>
      <c r="J52" s="66"/>
      <c r="K52" s="66"/>
      <c r="L52" s="66"/>
      <c r="M52" s="66"/>
      <c r="N52" s="66"/>
      <c r="O52" s="66"/>
      <c r="P52" s="66"/>
      <c r="Q52" s="63"/>
      <c r="R52" s="66"/>
      <c r="S52" s="66"/>
      <c r="T52" s="66"/>
      <c r="U52" s="66"/>
      <c r="V52" s="66"/>
      <c r="W52" s="66"/>
      <c r="X52" s="66"/>
      <c r="Y52" s="66"/>
      <c r="Z52" s="9"/>
    </row>
    <row r="53" spans="1:26" ht="26.25">
      <c r="A53" s="63" t="s">
        <v>112</v>
      </c>
      <c r="B53" s="63" t="s">
        <v>113</v>
      </c>
      <c r="C53" s="85"/>
      <c r="D53" s="66"/>
      <c r="E53" s="85"/>
      <c r="F53" s="66"/>
      <c r="G53" s="85"/>
      <c r="H53" s="66"/>
      <c r="I53" s="85"/>
      <c r="J53" s="66"/>
      <c r="K53" s="66"/>
      <c r="L53" s="66"/>
      <c r="M53" s="66"/>
      <c r="N53" s="66"/>
      <c r="O53" s="66"/>
      <c r="P53" s="66"/>
      <c r="Q53" s="63"/>
      <c r="R53" s="66"/>
      <c r="S53" s="66"/>
      <c r="T53" s="66"/>
      <c r="U53" s="66"/>
      <c r="V53" s="66"/>
      <c r="W53" s="66"/>
      <c r="X53" s="66"/>
      <c r="Y53" s="66"/>
      <c r="Z53" s="9"/>
    </row>
    <row r="54" spans="1:26" ht="45" customHeight="1">
      <c r="A54" s="63"/>
      <c r="B54" s="63" t="s">
        <v>114</v>
      </c>
      <c r="C54" s="85"/>
      <c r="D54" s="66"/>
      <c r="E54" s="85"/>
      <c r="F54" s="66"/>
      <c r="G54" s="85"/>
      <c r="H54" s="66"/>
      <c r="I54" s="85"/>
      <c r="J54" s="66"/>
      <c r="K54" s="66"/>
      <c r="L54" s="66"/>
      <c r="M54" s="66"/>
      <c r="N54" s="66"/>
      <c r="O54" s="66"/>
      <c r="P54" s="66"/>
      <c r="Q54" s="63"/>
      <c r="R54" s="66"/>
      <c r="S54" s="66"/>
      <c r="T54" s="66"/>
      <c r="U54" s="66"/>
      <c r="V54" s="66"/>
      <c r="W54" s="66"/>
      <c r="X54" s="66"/>
      <c r="Y54" s="66"/>
      <c r="Z54" s="9"/>
    </row>
    <row r="56" spans="1:25" ht="20.25" customHeight="1">
      <c r="A56" s="63" t="s">
        <v>115</v>
      </c>
      <c r="B56" s="63" t="s">
        <v>116</v>
      </c>
      <c r="C56" s="85"/>
      <c r="D56" s="14"/>
      <c r="E56" s="92"/>
      <c r="F56" s="92"/>
      <c r="G56" s="92"/>
      <c r="H56" s="92"/>
      <c r="I56" s="92"/>
      <c r="J56" s="93"/>
      <c r="K56" s="66"/>
      <c r="L56" s="66">
        <f>SUM(L57:L59)</f>
        <v>504</v>
      </c>
      <c r="M56" s="66"/>
      <c r="N56" s="66"/>
      <c r="O56" s="66"/>
      <c r="P56" s="66"/>
      <c r="Q56" s="63"/>
      <c r="R56" s="67"/>
      <c r="S56" s="67"/>
      <c r="T56" s="66"/>
      <c r="U56" s="66"/>
      <c r="V56" s="67"/>
      <c r="W56" s="67"/>
      <c r="X56" s="66"/>
      <c r="Y56" s="66" t="s">
        <v>117</v>
      </c>
    </row>
    <row r="57" spans="1:25" ht="20.25" customHeight="1">
      <c r="A57" s="63" t="s">
        <v>118</v>
      </c>
      <c r="B57" s="63" t="s">
        <v>82</v>
      </c>
      <c r="C57" s="85"/>
      <c r="D57" s="14" t="s">
        <v>8</v>
      </c>
      <c r="E57" s="92"/>
      <c r="F57" s="92"/>
      <c r="G57" s="92"/>
      <c r="H57" s="92"/>
      <c r="I57" s="92"/>
      <c r="J57" s="93"/>
      <c r="K57" s="66"/>
      <c r="L57" s="66">
        <v>216</v>
      </c>
      <c r="M57" s="66"/>
      <c r="N57" s="66"/>
      <c r="O57" s="66"/>
      <c r="P57" s="66"/>
      <c r="Q57" s="63"/>
      <c r="R57" s="67"/>
      <c r="S57" s="67"/>
      <c r="T57" s="66"/>
      <c r="U57" s="66"/>
      <c r="V57" s="67"/>
      <c r="W57" s="67"/>
      <c r="X57" s="66"/>
      <c r="Y57" s="66" t="s">
        <v>119</v>
      </c>
    </row>
    <row r="58" spans="1:25" ht="30" customHeight="1">
      <c r="A58" s="63" t="s">
        <v>120</v>
      </c>
      <c r="B58" s="63" t="s">
        <v>121</v>
      </c>
      <c r="C58" s="85"/>
      <c r="D58" s="14" t="s">
        <v>8</v>
      </c>
      <c r="E58" s="92"/>
      <c r="F58" s="92"/>
      <c r="G58" s="92"/>
      <c r="H58" s="92"/>
      <c r="I58" s="92"/>
      <c r="J58" s="93"/>
      <c r="K58" s="66"/>
      <c r="L58" s="66">
        <v>144</v>
      </c>
      <c r="M58" s="66"/>
      <c r="N58" s="66"/>
      <c r="O58" s="66"/>
      <c r="P58" s="66"/>
      <c r="Q58" s="63"/>
      <c r="R58" s="67"/>
      <c r="S58" s="67"/>
      <c r="T58" s="66"/>
      <c r="U58" s="66"/>
      <c r="V58" s="67"/>
      <c r="W58" s="67"/>
      <c r="X58" s="66"/>
      <c r="Y58" s="66" t="s">
        <v>122</v>
      </c>
    </row>
    <row r="59" spans="1:25" ht="27" customHeight="1">
      <c r="A59" s="63" t="s">
        <v>123</v>
      </c>
      <c r="B59" s="63" t="s">
        <v>124</v>
      </c>
      <c r="C59" s="85"/>
      <c r="D59" s="14" t="s">
        <v>8</v>
      </c>
      <c r="E59" s="92"/>
      <c r="F59" s="92"/>
      <c r="G59" s="92"/>
      <c r="H59" s="92"/>
      <c r="I59" s="92"/>
      <c r="J59" s="93"/>
      <c r="K59" s="66"/>
      <c r="L59" s="66">
        <v>144</v>
      </c>
      <c r="M59" s="66"/>
      <c r="N59" s="66"/>
      <c r="O59" s="66"/>
      <c r="P59" s="66"/>
      <c r="Q59" s="63"/>
      <c r="R59" s="67"/>
      <c r="S59" s="67"/>
      <c r="T59" s="66"/>
      <c r="U59" s="66"/>
      <c r="V59" s="67"/>
      <c r="W59" s="67"/>
      <c r="X59" s="66"/>
      <c r="Y59" s="66" t="s">
        <v>122</v>
      </c>
    </row>
    <row r="60" spans="1:25" ht="27" customHeight="1">
      <c r="A60" s="63" t="s">
        <v>125</v>
      </c>
      <c r="B60" s="63" t="s">
        <v>126</v>
      </c>
      <c r="C60" s="85"/>
      <c r="D60" s="94"/>
      <c r="E60" s="95"/>
      <c r="F60" s="95"/>
      <c r="G60" s="95"/>
      <c r="H60" s="95"/>
      <c r="I60" s="95"/>
      <c r="J60" s="96"/>
      <c r="K60" s="66"/>
      <c r="L60" s="66"/>
      <c r="M60" s="66"/>
      <c r="N60" s="66"/>
      <c r="O60" s="66"/>
      <c r="P60" s="66"/>
      <c r="Q60" s="63"/>
      <c r="R60" s="67"/>
      <c r="S60" s="67"/>
      <c r="T60" s="66"/>
      <c r="U60" s="66"/>
      <c r="V60" s="67"/>
      <c r="W60" s="67"/>
      <c r="X60" s="66"/>
      <c r="Y60" s="66" t="s">
        <v>127</v>
      </c>
    </row>
    <row r="61" spans="1:25" ht="12.75">
      <c r="A61" s="63" t="s">
        <v>128</v>
      </c>
      <c r="B61" s="63" t="s">
        <v>129</v>
      </c>
      <c r="C61" s="85"/>
      <c r="D61" s="14"/>
      <c r="E61" s="92"/>
      <c r="F61" s="92"/>
      <c r="G61" s="92"/>
      <c r="H61" s="92"/>
      <c r="I61" s="92"/>
      <c r="J61" s="93"/>
      <c r="K61" s="66"/>
      <c r="L61" s="66"/>
      <c r="M61" s="66"/>
      <c r="N61" s="66"/>
      <c r="O61" s="66"/>
      <c r="P61" s="66"/>
      <c r="Q61" s="63"/>
      <c r="R61" s="67"/>
      <c r="S61" s="67"/>
      <c r="T61" s="66"/>
      <c r="U61" s="66"/>
      <c r="V61" s="67"/>
      <c r="W61" s="67"/>
      <c r="X61" s="66"/>
      <c r="Y61" s="66" t="s">
        <v>119</v>
      </c>
    </row>
    <row r="62" spans="1:25" ht="26.25">
      <c r="A62" s="63" t="s">
        <v>130</v>
      </c>
      <c r="B62" s="63" t="s">
        <v>131</v>
      </c>
      <c r="C62" s="85"/>
      <c r="D62" s="66"/>
      <c r="E62" s="85"/>
      <c r="F62" s="66"/>
      <c r="G62" s="85"/>
      <c r="H62" s="66"/>
      <c r="I62" s="85"/>
      <c r="J62" s="66"/>
      <c r="K62" s="66"/>
      <c r="L62" s="66"/>
      <c r="M62" s="66"/>
      <c r="N62" s="66"/>
      <c r="O62" s="66"/>
      <c r="P62" s="66"/>
      <c r="Q62" s="63"/>
      <c r="R62" s="67"/>
      <c r="S62" s="67"/>
      <c r="T62" s="66"/>
      <c r="U62" s="66"/>
      <c r="V62" s="67"/>
      <c r="W62" s="67"/>
      <c r="X62" s="66"/>
      <c r="Y62" s="66" t="s">
        <v>122</v>
      </c>
    </row>
    <row r="63" spans="1:25" ht="26.25">
      <c r="A63" s="63" t="s">
        <v>132</v>
      </c>
      <c r="B63" s="63" t="s">
        <v>133</v>
      </c>
      <c r="C63" s="85"/>
      <c r="D63" s="66"/>
      <c r="E63" s="85"/>
      <c r="F63" s="66"/>
      <c r="G63" s="85"/>
      <c r="H63" s="66"/>
      <c r="I63" s="85"/>
      <c r="J63" s="66"/>
      <c r="K63" s="66"/>
      <c r="L63" s="66"/>
      <c r="M63" s="66"/>
      <c r="N63" s="66"/>
      <c r="O63" s="66"/>
      <c r="P63" s="66"/>
      <c r="Q63" s="63"/>
      <c r="R63" s="67"/>
      <c r="S63" s="67"/>
      <c r="T63" s="66"/>
      <c r="U63" s="66"/>
      <c r="V63" s="67"/>
      <c r="W63" s="67"/>
      <c r="X63" s="66"/>
      <c r="Y63" s="66" t="s">
        <v>134</v>
      </c>
    </row>
    <row r="64" spans="2:25" ht="25.5" customHeight="1">
      <c r="B64" s="98" t="s">
        <v>135</v>
      </c>
      <c r="C64" s="98"/>
      <c r="D64" s="98"/>
      <c r="E64" s="98"/>
      <c r="F64" s="98"/>
      <c r="G64" s="98"/>
      <c r="H64" s="98"/>
      <c r="I64" s="98"/>
      <c r="J64" s="98"/>
      <c r="K64" s="98"/>
      <c r="L64" s="98"/>
      <c r="M64" s="98"/>
      <c r="N64" s="98"/>
      <c r="O64" s="98"/>
      <c r="P64" s="98"/>
      <c r="Q64" s="98"/>
      <c r="R64" s="98"/>
      <c r="S64" s="98"/>
      <c r="T64" s="98"/>
      <c r="U64" s="98"/>
      <c r="V64" s="98"/>
      <c r="W64" s="98"/>
      <c r="X64" s="98"/>
      <c r="Y64" s="98"/>
    </row>
    <row r="65" spans="1:25" ht="12.75">
      <c r="A65" s="97" t="s">
        <v>136</v>
      </c>
      <c r="B65" s="63" t="s">
        <v>137</v>
      </c>
      <c r="C65" s="85"/>
      <c r="D65" s="66" t="s">
        <v>138</v>
      </c>
      <c r="E65" s="85"/>
      <c r="F65" s="66"/>
      <c r="G65" s="85"/>
      <c r="H65" s="66"/>
      <c r="I65" s="85"/>
      <c r="J65" s="66"/>
      <c r="K65" s="66"/>
      <c r="L65" s="66"/>
      <c r="M65" s="66"/>
      <c r="N65" s="66"/>
      <c r="O65" s="66"/>
      <c r="P65" s="66"/>
      <c r="Q65" s="63"/>
      <c r="R65" s="67">
        <v>9</v>
      </c>
      <c r="S65" s="67">
        <v>9</v>
      </c>
      <c r="T65" s="66">
        <v>6</v>
      </c>
      <c r="U65" s="66">
        <v>8</v>
      </c>
      <c r="V65" s="67">
        <v>11</v>
      </c>
      <c r="W65" s="67">
        <v>5</v>
      </c>
      <c r="X65" s="66"/>
      <c r="Y65" s="66"/>
    </row>
    <row r="66" spans="2:26" ht="12.75">
      <c r="B66" s="63" t="str">
        <f>B57</f>
        <v>Учебная практика</v>
      </c>
      <c r="C66" s="85"/>
      <c r="D66" s="66" t="s">
        <v>139</v>
      </c>
      <c r="E66" s="85"/>
      <c r="F66" s="66"/>
      <c r="G66" s="85"/>
      <c r="H66" s="66"/>
      <c r="I66" s="85"/>
      <c r="J66" s="66"/>
      <c r="K66" s="66"/>
      <c r="L66" s="66"/>
      <c r="M66" s="66"/>
      <c r="N66" s="66"/>
      <c r="O66" s="66"/>
      <c r="P66" s="66"/>
      <c r="Q66" s="63"/>
      <c r="R66" s="67">
        <f>SUMIF(B8:B51,B49,R8:R51)</f>
        <v>80</v>
      </c>
      <c r="S66" s="67">
        <f>SUMIF(B8:B51,B49,S8:S51)</f>
        <v>64</v>
      </c>
      <c r="T66" s="99">
        <f>SUMIF(B8:B51,B49,T8:T51)</f>
        <v>24</v>
      </c>
      <c r="U66" s="99">
        <f>SUMIF(B8:B51,B49,U8:U51)</f>
        <v>30</v>
      </c>
      <c r="V66" s="67">
        <f>SUMIF(B8:B51,B49,V8:V51)</f>
        <v>18</v>
      </c>
      <c r="W66" s="67">
        <f>SUMIF(B8:B51,B49,W8:W51)</f>
        <v>0</v>
      </c>
      <c r="X66" s="99">
        <f>SUMIF(B8:B51,B49,X8:X51)</f>
        <v>0</v>
      </c>
      <c r="Y66" s="99">
        <f>SUMIF(B8:B51,B49,Y8:Y51)</f>
        <v>0</v>
      </c>
      <c r="Z66" s="2">
        <f aca="true" t="shared" si="14" ref="Z66:Z71">SUM(R66:Y66)</f>
        <v>216</v>
      </c>
    </row>
    <row r="67" spans="2:26" ht="26.25">
      <c r="B67" s="63" t="str">
        <f>B58</f>
        <v>Производственная (по профилю специальности) практика</v>
      </c>
      <c r="C67" s="85"/>
      <c r="D67" s="66" t="s">
        <v>139</v>
      </c>
      <c r="E67" s="85"/>
      <c r="F67" s="66"/>
      <c r="G67" s="85"/>
      <c r="H67" s="66"/>
      <c r="I67" s="85"/>
      <c r="J67" s="66"/>
      <c r="K67" s="66"/>
      <c r="L67" s="66"/>
      <c r="M67" s="66"/>
      <c r="N67" s="66"/>
      <c r="O67" s="66"/>
      <c r="P67" s="66"/>
      <c r="Q67" s="63"/>
      <c r="R67" s="67">
        <f>SUMIF(B8:B51,B67,R8:R51)</f>
        <v>0</v>
      </c>
      <c r="S67" s="67">
        <f>SUMIF(B8:B51,B67,S8:S51)</f>
        <v>18</v>
      </c>
      <c r="T67" s="99">
        <f>SUMIF(B8:B51,B67,T8:T51)</f>
        <v>20</v>
      </c>
      <c r="U67" s="99">
        <f>SUMIF(B9:B52,B50,U9:U52)</f>
        <v>16</v>
      </c>
      <c r="V67" s="67">
        <f>SUMIF(B9:B52,B50,V9:V52)</f>
        <v>54</v>
      </c>
      <c r="W67" s="67">
        <f>SUMIF(B9:B52,B50,W9:W52)</f>
        <v>36</v>
      </c>
      <c r="X67" s="99">
        <f>SUMIF(B9:B52,B50,X9:X52)</f>
        <v>0</v>
      </c>
      <c r="Y67" s="99">
        <f>SUMIF(B9:B52,B50,Y9:Y52)</f>
        <v>0</v>
      </c>
      <c r="Z67" s="2">
        <f t="shared" si="14"/>
        <v>144</v>
      </c>
    </row>
    <row r="68" spans="2:26" ht="26.25">
      <c r="B68" s="63" t="str">
        <f>B59</f>
        <v>Производственная (преддипломная) практика</v>
      </c>
      <c r="C68" s="85"/>
      <c r="D68" s="66" t="s">
        <v>139</v>
      </c>
      <c r="E68" s="85"/>
      <c r="F68" s="66"/>
      <c r="G68" s="85"/>
      <c r="H68" s="66"/>
      <c r="I68" s="85"/>
      <c r="J68" s="66"/>
      <c r="K68" s="66"/>
      <c r="L68" s="66"/>
      <c r="M68" s="66"/>
      <c r="N68" s="66"/>
      <c r="O68" s="66"/>
      <c r="P68" s="66"/>
      <c r="Q68" s="63"/>
      <c r="R68" s="67"/>
      <c r="S68" s="67"/>
      <c r="T68" s="66"/>
      <c r="U68" s="66"/>
      <c r="V68" s="67"/>
      <c r="W68" s="67">
        <v>144</v>
      </c>
      <c r="X68" s="66"/>
      <c r="Y68" s="66"/>
      <c r="Z68" s="2">
        <f t="shared" si="14"/>
        <v>144</v>
      </c>
    </row>
    <row r="69" spans="2:26" ht="12.75">
      <c r="B69" s="63" t="s">
        <v>140</v>
      </c>
      <c r="C69" s="85"/>
      <c r="D69" s="66" t="s">
        <v>138</v>
      </c>
      <c r="E69" s="85"/>
      <c r="F69" s="66"/>
      <c r="G69" s="85"/>
      <c r="H69" s="66"/>
      <c r="I69" s="85"/>
      <c r="J69" s="66"/>
      <c r="K69" s="66"/>
      <c r="L69" s="66"/>
      <c r="M69" s="66"/>
      <c r="N69" s="66"/>
      <c r="O69" s="66"/>
      <c r="P69" s="66"/>
      <c r="Q69" s="63"/>
      <c r="R69" s="67">
        <f>SUMIF(D7:D51,1,C7:C51)</f>
        <v>0</v>
      </c>
      <c r="S69" s="67">
        <f>SUMIF(D7:D51,2,C7:C51)</f>
        <v>1</v>
      </c>
      <c r="T69" s="99">
        <f>SUMIF(D7:D51,3,C7:C51)</f>
        <v>1</v>
      </c>
      <c r="U69" s="99">
        <f>SUMIF(D7:D51,4,C7:C51)</f>
        <v>2</v>
      </c>
      <c r="V69" s="67">
        <f>SUMIF(D7:D51,5,C7:C51)</f>
        <v>2</v>
      </c>
      <c r="W69" s="67">
        <f>SUMIF(D7:D51,6,C7:C51)</f>
        <v>3</v>
      </c>
      <c r="X69" s="99">
        <f>SUMIF(D7:D51,7,C7:C51)</f>
        <v>0</v>
      </c>
      <c r="Y69" s="99">
        <f>SUMIF(D7:D51,8,C7:C51)</f>
        <v>0</v>
      </c>
      <c r="Z69" s="2">
        <f t="shared" si="14"/>
        <v>9</v>
      </c>
    </row>
    <row r="70" spans="2:26" ht="12.75">
      <c r="B70" s="63" t="s">
        <v>141</v>
      </c>
      <c r="C70" s="85"/>
      <c r="D70" s="66" t="s">
        <v>138</v>
      </c>
      <c r="E70" s="85"/>
      <c r="F70" s="66"/>
      <c r="G70" s="85"/>
      <c r="H70" s="66"/>
      <c r="I70" s="85"/>
      <c r="J70" s="66"/>
      <c r="K70" s="66"/>
      <c r="L70" s="66"/>
      <c r="M70" s="66"/>
      <c r="N70" s="66"/>
      <c r="O70" s="66"/>
      <c r="P70" s="66"/>
      <c r="Q70" s="63"/>
      <c r="R70" s="67">
        <v>1</v>
      </c>
      <c r="S70" s="67">
        <v>6</v>
      </c>
      <c r="T70" s="99">
        <v>2</v>
      </c>
      <c r="U70" s="99">
        <v>3</v>
      </c>
      <c r="V70" s="67">
        <v>5</v>
      </c>
      <c r="W70" s="67">
        <v>3</v>
      </c>
      <c r="X70" s="99">
        <f>SUMIF(D8:D52,7,C8:C52)</f>
        <v>0</v>
      </c>
      <c r="Y70" s="99">
        <f>SUMIF(D8:D52,8,C8:C52)</f>
        <v>0</v>
      </c>
      <c r="Z70" s="2">
        <f t="shared" si="14"/>
        <v>20</v>
      </c>
    </row>
    <row r="71" spans="2:26" ht="12.75">
      <c r="B71" s="63" t="s">
        <v>142</v>
      </c>
      <c r="C71" s="85"/>
      <c r="D71" s="66" t="s">
        <v>138</v>
      </c>
      <c r="E71" s="85"/>
      <c r="F71" s="66"/>
      <c r="G71" s="85"/>
      <c r="H71" s="66"/>
      <c r="I71" s="85"/>
      <c r="J71" s="66"/>
      <c r="K71" s="66"/>
      <c r="L71" s="66"/>
      <c r="M71" s="66"/>
      <c r="N71" s="66"/>
      <c r="O71" s="66"/>
      <c r="P71" s="66"/>
      <c r="Q71" s="63"/>
      <c r="R71" s="67">
        <f>SUMIF(H8:H51,1,G8:G51)</f>
        <v>0</v>
      </c>
      <c r="S71" s="67">
        <f>SUMIF(H9:H56,2,G9:G56)</f>
        <v>5</v>
      </c>
      <c r="T71" s="99">
        <f>SUMIF(H9:H56,3,G9:G56)</f>
        <v>0</v>
      </c>
      <c r="U71" s="99">
        <f>SUMIF(H9:H56,4,G9:G56)</f>
        <v>4</v>
      </c>
      <c r="V71" s="67">
        <f>SUMIF(H9:H56,5,G9:G56)</f>
        <v>0</v>
      </c>
      <c r="W71" s="67">
        <f>SUMIF(H9:H56,6,G9:G56)</f>
        <v>5</v>
      </c>
      <c r="X71" s="99">
        <f>SUMIF(H9:H56,7,G9:G56)</f>
        <v>2</v>
      </c>
      <c r="Y71" s="99">
        <f>SUMIF(H9:H56,8,G9:G56)</f>
        <v>0</v>
      </c>
      <c r="Z71" s="2">
        <f t="shared" si="14"/>
        <v>16</v>
      </c>
    </row>
    <row r="72" spans="1:26" s="102" customFormat="1" ht="13.5" hidden="1">
      <c r="A72" s="100" t="s">
        <v>143</v>
      </c>
      <c r="B72" s="100"/>
      <c r="C72" s="100"/>
      <c r="D72" s="100"/>
      <c r="E72" s="100"/>
      <c r="F72" s="100"/>
      <c r="G72" s="100"/>
      <c r="H72" s="100"/>
      <c r="I72" s="100"/>
      <c r="J72" s="100"/>
      <c r="K72" s="100"/>
      <c r="L72" s="100"/>
      <c r="M72" s="100"/>
      <c r="N72" s="100"/>
      <c r="O72" s="100"/>
      <c r="P72" s="100"/>
      <c r="Q72" s="100"/>
      <c r="R72" s="100"/>
      <c r="S72" s="100"/>
      <c r="T72" s="100"/>
      <c r="U72" s="101"/>
      <c r="Z72" s="103"/>
    </row>
    <row r="73" spans="1:26" s="105" customFormat="1" ht="33" customHeight="1" hidden="1">
      <c r="A73" s="104" t="s">
        <v>144</v>
      </c>
      <c r="B73" s="104"/>
      <c r="C73" s="104"/>
      <c r="D73" s="104"/>
      <c r="E73" s="104"/>
      <c r="F73" s="104"/>
      <c r="G73" s="104"/>
      <c r="H73" s="104"/>
      <c r="I73" s="104"/>
      <c r="J73" s="104"/>
      <c r="K73" s="104"/>
      <c r="L73" s="104"/>
      <c r="M73" s="104"/>
      <c r="N73" s="104"/>
      <c r="O73" s="104"/>
      <c r="P73" s="104"/>
      <c r="Q73" s="104"/>
      <c r="R73" s="104"/>
      <c r="S73" s="104"/>
      <c r="T73" s="104"/>
      <c r="Z73" s="106"/>
    </row>
    <row r="74" spans="3:26" s="105" customFormat="1" ht="13.5" hidden="1">
      <c r="C74" s="106"/>
      <c r="E74" s="106"/>
      <c r="G74" s="106"/>
      <c r="I74" s="106"/>
      <c r="Z74" s="106"/>
    </row>
    <row r="75" spans="1:26" s="105" customFormat="1" ht="13.5" hidden="1">
      <c r="A75" s="107" t="s">
        <v>145</v>
      </c>
      <c r="B75" s="108"/>
      <c r="C75" s="109"/>
      <c r="D75" s="108"/>
      <c r="E75" s="109"/>
      <c r="F75" s="108"/>
      <c r="G75" s="109"/>
      <c r="H75" s="108"/>
      <c r="I75" s="109"/>
      <c r="J75" s="108"/>
      <c r="K75" s="108"/>
      <c r="L75" s="108"/>
      <c r="M75" s="108"/>
      <c r="N75" s="108"/>
      <c r="O75" s="108"/>
      <c r="P75" s="108"/>
      <c r="Q75" s="108"/>
      <c r="R75" s="108"/>
      <c r="S75" s="108"/>
      <c r="T75" s="108"/>
      <c r="U75" s="108"/>
      <c r="Z75" s="106"/>
    </row>
    <row r="76" spans="1:26" s="105" customFormat="1" ht="27" customHeight="1" hidden="1">
      <c r="A76" s="104" t="s">
        <v>146</v>
      </c>
      <c r="B76" s="104"/>
      <c r="C76" s="104"/>
      <c r="D76" s="104"/>
      <c r="E76" s="104"/>
      <c r="F76" s="104"/>
      <c r="G76" s="104"/>
      <c r="H76" s="104"/>
      <c r="I76" s="104"/>
      <c r="J76" s="104"/>
      <c r="K76" s="104"/>
      <c r="L76" s="104"/>
      <c r="M76" s="104"/>
      <c r="N76" s="104"/>
      <c r="O76" s="104"/>
      <c r="P76" s="104"/>
      <c r="Q76" s="104"/>
      <c r="R76" s="104"/>
      <c r="S76" s="104"/>
      <c r="T76" s="104"/>
      <c r="Z76" s="106"/>
    </row>
    <row r="77" spans="3:26" s="105" customFormat="1" ht="13.5" hidden="1">
      <c r="C77" s="106"/>
      <c r="E77" s="106"/>
      <c r="G77" s="106"/>
      <c r="I77" s="106"/>
      <c r="Z77" s="106"/>
    </row>
    <row r="78" spans="1:26" s="105" customFormat="1" ht="13.5" hidden="1">
      <c r="A78" s="110" t="s">
        <v>147</v>
      </c>
      <c r="B78" s="110"/>
      <c r="C78" s="111"/>
      <c r="E78" s="111"/>
      <c r="G78" s="111"/>
      <c r="I78" s="111"/>
      <c r="P78" s="112"/>
      <c r="Z78" s="106"/>
    </row>
    <row r="79" spans="1:26" s="105" customFormat="1" ht="13.5" hidden="1">
      <c r="A79" s="104" t="s">
        <v>148</v>
      </c>
      <c r="B79" s="104"/>
      <c r="C79" s="104"/>
      <c r="D79" s="104"/>
      <c r="E79" s="104"/>
      <c r="F79" s="104"/>
      <c r="G79" s="104"/>
      <c r="H79" s="104"/>
      <c r="I79" s="104"/>
      <c r="J79" s="104"/>
      <c r="K79" s="104"/>
      <c r="L79" s="104"/>
      <c r="M79" s="104"/>
      <c r="N79" s="104"/>
      <c r="O79" s="104"/>
      <c r="P79" s="104"/>
      <c r="Q79" s="104"/>
      <c r="R79" s="104"/>
      <c r="S79" s="104"/>
      <c r="T79" s="104"/>
      <c r="Z79" s="106"/>
    </row>
    <row r="80" spans="1:26" s="105" customFormat="1" ht="13.5" hidden="1">
      <c r="A80" s="113"/>
      <c r="B80" s="112"/>
      <c r="C80" s="114"/>
      <c r="E80" s="114"/>
      <c r="G80" s="114"/>
      <c r="I80" s="114"/>
      <c r="P80" s="112"/>
      <c r="Z80" s="106"/>
    </row>
    <row r="81" spans="1:26" s="105" customFormat="1" ht="27" hidden="1">
      <c r="A81" s="110" t="s">
        <v>149</v>
      </c>
      <c r="B81" s="110"/>
      <c r="C81" s="111"/>
      <c r="D81" s="105" t="s">
        <v>150</v>
      </c>
      <c r="E81" s="111"/>
      <c r="G81" s="111"/>
      <c r="I81" s="111"/>
      <c r="P81" s="112"/>
      <c r="Z81" s="106"/>
    </row>
    <row r="82" spans="1:26" s="105" customFormat="1" ht="82.5" hidden="1">
      <c r="A82" s="110" t="s">
        <v>151</v>
      </c>
      <c r="B82" s="110"/>
      <c r="C82" s="111"/>
      <c r="D82" s="105" t="s">
        <v>152</v>
      </c>
      <c r="E82" s="111"/>
      <c r="G82" s="111"/>
      <c r="I82" s="111"/>
      <c r="P82" s="112"/>
      <c r="Z82" s="106"/>
    </row>
    <row r="83" spans="1:26" s="105" customFormat="1" ht="13.5" hidden="1">
      <c r="A83" s="113"/>
      <c r="B83" s="112"/>
      <c r="C83" s="114"/>
      <c r="E83" s="114"/>
      <c r="G83" s="114"/>
      <c r="I83" s="114"/>
      <c r="P83" s="112"/>
      <c r="Z83" s="106"/>
    </row>
    <row r="84" spans="1:26" s="105" customFormat="1" ht="13.5" hidden="1">
      <c r="A84" s="113"/>
      <c r="B84" s="112"/>
      <c r="C84" s="114"/>
      <c r="E84" s="114"/>
      <c r="G84" s="114"/>
      <c r="I84" s="114"/>
      <c r="P84" s="112"/>
      <c r="Z84" s="106"/>
    </row>
    <row r="85" spans="1:26" s="105" customFormat="1" ht="13.5" hidden="1">
      <c r="A85" s="113"/>
      <c r="B85" s="112"/>
      <c r="C85" s="114"/>
      <c r="E85" s="114"/>
      <c r="G85" s="114"/>
      <c r="I85" s="114"/>
      <c r="P85" s="112"/>
      <c r="Z85" s="106"/>
    </row>
    <row r="86" spans="1:26" s="105" customFormat="1" ht="45" customHeight="1" hidden="1">
      <c r="A86" s="115" t="s">
        <v>153</v>
      </c>
      <c r="B86" s="115"/>
      <c r="C86" s="116"/>
      <c r="D86" s="117"/>
      <c r="E86" s="116"/>
      <c r="F86" s="117"/>
      <c r="G86" s="116"/>
      <c r="H86" s="117"/>
      <c r="I86" s="116"/>
      <c r="J86" s="117"/>
      <c r="K86" s="104" t="s">
        <v>154</v>
      </c>
      <c r="L86" s="104"/>
      <c r="M86" s="104"/>
      <c r="N86" s="104"/>
      <c r="O86" s="104"/>
      <c r="P86" s="104"/>
      <c r="Z86" s="106"/>
    </row>
  </sheetData>
  <sheetProtection/>
  <mergeCells count="39">
    <mergeCell ref="A82:B82"/>
    <mergeCell ref="A86:B86"/>
    <mergeCell ref="K86:P86"/>
    <mergeCell ref="A72:T72"/>
    <mergeCell ref="A73:T73"/>
    <mergeCell ref="A76:T76"/>
    <mergeCell ref="A78:B78"/>
    <mergeCell ref="A79:T79"/>
    <mergeCell ref="A81:B81"/>
    <mergeCell ref="D56:J56"/>
    <mergeCell ref="D57:J57"/>
    <mergeCell ref="D58:J58"/>
    <mergeCell ref="D59:J59"/>
    <mergeCell ref="D61:J61"/>
    <mergeCell ref="B64:Y64"/>
    <mergeCell ref="X3:Y3"/>
    <mergeCell ref="N4:N6"/>
    <mergeCell ref="O4:Q5"/>
    <mergeCell ref="R4:Y4"/>
    <mergeCell ref="R5:S5"/>
    <mergeCell ref="T5:U5"/>
    <mergeCell ref="V5:W5"/>
    <mergeCell ref="X5:Y5"/>
    <mergeCell ref="K3:K6"/>
    <mergeCell ref="L3:L6"/>
    <mergeCell ref="M3:M6"/>
    <mergeCell ref="N3:Q3"/>
    <mergeCell ref="R3:S3"/>
    <mergeCell ref="T3:U3"/>
    <mergeCell ref="A1:Y1"/>
    <mergeCell ref="A2:A6"/>
    <mergeCell ref="B2:B6"/>
    <mergeCell ref="D2:J2"/>
    <mergeCell ref="K2:Q2"/>
    <mergeCell ref="R2:Y2"/>
    <mergeCell ref="D3:D6"/>
    <mergeCell ref="F3:F6"/>
    <mergeCell ref="H3:H6"/>
    <mergeCell ref="J3:J6"/>
  </mergeCells>
  <printOptions/>
  <pageMargins left="0.14" right="0.19" top="0.28" bottom="0.15" header="0.29" footer="0.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КОЛЕЕДЖ</dc:creator>
  <cp:keywords/>
  <dc:description/>
  <cp:lastModifiedBy>КОЛЕЕДЖ</cp:lastModifiedBy>
  <dcterms:created xsi:type="dcterms:W3CDTF">2017-01-16T12:13:07Z</dcterms:created>
  <dcterms:modified xsi:type="dcterms:W3CDTF">2017-01-16T12:13:50Z</dcterms:modified>
  <cp:category/>
  <cp:version/>
  <cp:contentType/>
  <cp:contentStatus/>
</cp:coreProperties>
</file>